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EstaPasta_de_trabalho" defaultThemeVersion="124226"/>
  <bookViews>
    <workbookView xWindow="-15" yWindow="6540" windowWidth="20730" windowHeight="1515"/>
  </bookViews>
  <sheets>
    <sheet name="Planilha Rec. Incentivados- LIC" sheetId="1" r:id="rId1"/>
    <sheet name="Planilha Rec. Complementares" sheetId="4" r:id="rId2"/>
  </sheets>
  <definedNames>
    <definedName name="_xlnm.Print_Area" localSheetId="1">'Planilha Rec. Complementares'!$B$2:$K$214</definedName>
    <definedName name="_xlnm.Print_Area" localSheetId="0">'Planilha Rec. Incentivados- LIC'!$B$2:$P$309</definedName>
  </definedNames>
  <calcPr calcId="145621"/>
</workbook>
</file>

<file path=xl/calcChain.xml><?xml version="1.0" encoding="utf-8"?>
<calcChain xmlns="http://schemas.openxmlformats.org/spreadsheetml/2006/main">
  <c r="J308" i="1" l="1"/>
  <c r="B321" i="1" l="1"/>
  <c r="F26" i="1" l="1"/>
  <c r="E5" i="4"/>
  <c r="E4" i="4"/>
  <c r="K308" i="1"/>
  <c r="H308" i="1"/>
  <c r="H303" i="1"/>
  <c r="H302" i="1"/>
  <c r="M34" i="1"/>
  <c r="F17" i="1" l="1"/>
  <c r="H108" i="4"/>
  <c r="J108" i="4"/>
  <c r="H109" i="4"/>
  <c r="J109" i="4"/>
  <c r="H110" i="4"/>
  <c r="J110" i="4"/>
  <c r="H111" i="4"/>
  <c r="J111" i="4"/>
  <c r="H112" i="4"/>
  <c r="J112" i="4"/>
  <c r="H113" i="4"/>
  <c r="J113" i="4"/>
  <c r="H114" i="4"/>
  <c r="J114" i="4"/>
  <c r="H115" i="4"/>
  <c r="J115" i="4"/>
  <c r="H116" i="4"/>
  <c r="J116" i="4"/>
  <c r="H117" i="4"/>
  <c r="J117" i="4"/>
  <c r="H118" i="4"/>
  <c r="J118" i="4"/>
  <c r="H119" i="4"/>
  <c r="J119" i="4"/>
  <c r="H120" i="4"/>
  <c r="J120" i="4"/>
  <c r="H121" i="4"/>
  <c r="J121" i="4"/>
  <c r="H122" i="4"/>
  <c r="J122" i="4"/>
  <c r="H123" i="4"/>
  <c r="J123" i="4"/>
  <c r="H124" i="4"/>
  <c r="J124" i="4"/>
  <c r="H125" i="4"/>
  <c r="J125" i="4"/>
  <c r="H126" i="4"/>
  <c r="J126" i="4"/>
  <c r="H127" i="4"/>
  <c r="J127" i="4"/>
  <c r="H128" i="4"/>
  <c r="J128" i="4"/>
  <c r="H129" i="4"/>
  <c r="J129" i="4"/>
  <c r="H130" i="4"/>
  <c r="J130" i="4"/>
  <c r="H131" i="4"/>
  <c r="J131" i="4"/>
  <c r="H132" i="4"/>
  <c r="J132" i="4"/>
  <c r="H133" i="4"/>
  <c r="J133" i="4"/>
  <c r="H134" i="4"/>
  <c r="J134" i="4"/>
  <c r="H135" i="4"/>
  <c r="J135" i="4"/>
  <c r="H136" i="4"/>
  <c r="J136" i="4"/>
  <c r="H137" i="4"/>
  <c r="J137" i="4"/>
  <c r="H138" i="4"/>
  <c r="J138" i="4"/>
  <c r="H139" i="4"/>
  <c r="J139" i="4"/>
  <c r="H140" i="4"/>
  <c r="J140" i="4"/>
  <c r="H141" i="4"/>
  <c r="J141" i="4"/>
  <c r="H142" i="4"/>
  <c r="J142" i="4"/>
  <c r="H143" i="4"/>
  <c r="J143" i="4"/>
  <c r="H144" i="4"/>
  <c r="J144" i="4"/>
  <c r="H145" i="4"/>
  <c r="J145" i="4"/>
  <c r="H146" i="4"/>
  <c r="J146" i="4"/>
  <c r="H147" i="4"/>
  <c r="J147" i="4"/>
  <c r="H148" i="4"/>
  <c r="J148" i="4"/>
  <c r="H149" i="4"/>
  <c r="J149" i="4"/>
  <c r="H150" i="4"/>
  <c r="J150" i="4"/>
  <c r="H151" i="4"/>
  <c r="J151" i="4"/>
  <c r="H152" i="4"/>
  <c r="J152" i="4"/>
  <c r="H153" i="4"/>
  <c r="J153" i="4"/>
  <c r="H154" i="4"/>
  <c r="J154" i="4"/>
  <c r="H155" i="4"/>
  <c r="J155" i="4"/>
  <c r="H156" i="4"/>
  <c r="J156" i="4"/>
  <c r="H157" i="4"/>
  <c r="J157" i="4"/>
  <c r="H158" i="4"/>
  <c r="J158" i="4"/>
  <c r="H159" i="4"/>
  <c r="J159" i="4"/>
  <c r="H160" i="4"/>
  <c r="J160" i="4"/>
  <c r="H161" i="4"/>
  <c r="J161" i="4"/>
  <c r="H162" i="4"/>
  <c r="J162" i="4"/>
  <c r="H163" i="4"/>
  <c r="J163" i="4"/>
  <c r="H164" i="4"/>
  <c r="J164" i="4"/>
  <c r="H165" i="4"/>
  <c r="J165" i="4"/>
  <c r="H166" i="4"/>
  <c r="J166" i="4"/>
  <c r="H167" i="4"/>
  <c r="J167" i="4"/>
  <c r="H168" i="4"/>
  <c r="J168" i="4"/>
  <c r="H169" i="4"/>
  <c r="J169" i="4"/>
  <c r="H170" i="4"/>
  <c r="J170" i="4"/>
  <c r="H171" i="4"/>
  <c r="J171" i="4"/>
  <c r="H172" i="4"/>
  <c r="J172" i="4"/>
  <c r="H173" i="4"/>
  <c r="J173" i="4"/>
  <c r="H174" i="4"/>
  <c r="J174" i="4"/>
  <c r="H175" i="4"/>
  <c r="J175" i="4"/>
  <c r="H176" i="4"/>
  <c r="J176" i="4"/>
  <c r="H177" i="4"/>
  <c r="J177" i="4"/>
  <c r="H178" i="4"/>
  <c r="J178" i="4"/>
  <c r="H179" i="4"/>
  <c r="J179" i="4"/>
  <c r="H180" i="4"/>
  <c r="J180" i="4"/>
  <c r="H181" i="4"/>
  <c r="J181" i="4"/>
  <c r="H182" i="4"/>
  <c r="J182" i="4"/>
  <c r="H183" i="4"/>
  <c r="J183" i="4"/>
  <c r="H184" i="4"/>
  <c r="J184" i="4"/>
  <c r="H185" i="4"/>
  <c r="J185" i="4"/>
  <c r="H186" i="4"/>
  <c r="J186" i="4"/>
  <c r="H187" i="4"/>
  <c r="J187" i="4"/>
  <c r="H188" i="4"/>
  <c r="J188" i="4"/>
  <c r="H189" i="4"/>
  <c r="J189" i="4"/>
  <c r="H190" i="4"/>
  <c r="J190" i="4"/>
  <c r="H191" i="4"/>
  <c r="J191" i="4"/>
  <c r="H192" i="4"/>
  <c r="J192" i="4"/>
  <c r="H193" i="4"/>
  <c r="J193" i="4"/>
  <c r="H194" i="4"/>
  <c r="J194" i="4"/>
  <c r="H195" i="4"/>
  <c r="J195" i="4"/>
  <c r="H196" i="4"/>
  <c r="J196" i="4"/>
  <c r="H197" i="4"/>
  <c r="J197" i="4"/>
  <c r="H198" i="4"/>
  <c r="J198" i="4"/>
  <c r="H199" i="4"/>
  <c r="J199" i="4"/>
  <c r="H200" i="4"/>
  <c r="J200" i="4"/>
  <c r="H201" i="4"/>
  <c r="J201" i="4"/>
  <c r="H202" i="4"/>
  <c r="J202" i="4"/>
  <c r="H203" i="4"/>
  <c r="J203" i="4"/>
  <c r="H204" i="4"/>
  <c r="J204" i="4"/>
  <c r="H205" i="4"/>
  <c r="J205" i="4"/>
  <c r="H206" i="4"/>
  <c r="J206" i="4"/>
  <c r="H207" i="4"/>
  <c r="J207" i="4"/>
  <c r="H208" i="4"/>
  <c r="J208" i="4"/>
  <c r="J15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J10" i="4"/>
  <c r="J11" i="4"/>
  <c r="J12" i="4"/>
  <c r="J13" i="4"/>
  <c r="J14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7" i="4"/>
  <c r="J58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J91" i="4"/>
  <c r="J92" i="4"/>
  <c r="J93" i="4"/>
  <c r="J94" i="4"/>
  <c r="J95" i="4"/>
  <c r="J96" i="4"/>
  <c r="J97" i="4"/>
  <c r="J98" i="4"/>
  <c r="J99" i="4"/>
  <c r="J100" i="4"/>
  <c r="J101" i="4"/>
  <c r="J102" i="4"/>
  <c r="J103" i="4"/>
  <c r="J104" i="4"/>
  <c r="J105" i="4"/>
  <c r="J106" i="4"/>
  <c r="J107" i="4"/>
  <c r="J9" i="4"/>
  <c r="K212" i="4" s="1"/>
  <c r="H9" i="4"/>
  <c r="M33" i="1"/>
  <c r="K211" i="4" l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165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40" i="1"/>
  <c r="O33" i="1"/>
  <c r="O34" i="1"/>
  <c r="M35" i="1"/>
  <c r="O35" i="1"/>
  <c r="M36" i="1"/>
  <c r="O36" i="1"/>
  <c r="M37" i="1"/>
  <c r="O37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237" i="1"/>
  <c r="O238" i="1"/>
  <c r="O239" i="1"/>
  <c r="O240" i="1"/>
  <c r="O241" i="1"/>
  <c r="O242" i="1"/>
  <c r="O243" i="1"/>
  <c r="O244" i="1"/>
  <c r="O245" i="1"/>
  <c r="O246" i="1"/>
  <c r="O247" i="1"/>
  <c r="O248" i="1"/>
  <c r="O249" i="1"/>
  <c r="O250" i="1"/>
  <c r="O251" i="1"/>
  <c r="O252" i="1"/>
  <c r="O253" i="1"/>
  <c r="O254" i="1"/>
  <c r="O255" i="1"/>
  <c r="O256" i="1"/>
  <c r="O257" i="1"/>
  <c r="O258" i="1"/>
  <c r="O259" i="1"/>
  <c r="O260" i="1"/>
  <c r="O261" i="1"/>
  <c r="O262" i="1"/>
  <c r="O263" i="1"/>
  <c r="O264" i="1"/>
  <c r="O265" i="1"/>
  <c r="O266" i="1"/>
  <c r="O267" i="1"/>
  <c r="O268" i="1"/>
  <c r="O269" i="1"/>
  <c r="O270" i="1"/>
  <c r="O271" i="1"/>
  <c r="O272" i="1"/>
  <c r="O273" i="1"/>
  <c r="O274" i="1"/>
  <c r="O275" i="1"/>
  <c r="O276" i="1"/>
  <c r="O277" i="1"/>
  <c r="O278" i="1"/>
  <c r="O279" i="1"/>
  <c r="O280" i="1"/>
  <c r="O281" i="1"/>
  <c r="O282" i="1"/>
  <c r="O283" i="1"/>
  <c r="O284" i="1"/>
  <c r="O285" i="1"/>
  <c r="O286" i="1"/>
  <c r="O287" i="1"/>
  <c r="O288" i="1"/>
  <c r="O289" i="1"/>
  <c r="O210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165" i="1"/>
  <c r="Q205" i="1" s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21" i="1"/>
  <c r="M121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10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165" i="1"/>
  <c r="O114" i="1"/>
  <c r="M115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5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O76" i="1"/>
  <c r="O70" i="1"/>
  <c r="M76" i="1"/>
  <c r="M71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1" i="1"/>
  <c r="M38" i="1"/>
  <c r="M39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O290" i="1" l="1"/>
  <c r="B34" i="1" l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6" i="1" s="1"/>
  <c r="Q71" i="1"/>
  <c r="Q289" i="1"/>
  <c r="Q160" i="1"/>
  <c r="Q115" i="1"/>
  <c r="B318" i="1" l="1"/>
  <c r="B77" i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151" i="1" s="1"/>
  <c r="B152" i="1" s="1"/>
  <c r="B153" i="1" s="1"/>
  <c r="B154" i="1" s="1"/>
  <c r="B155" i="1" s="1"/>
  <c r="B156" i="1" s="1"/>
  <c r="B157" i="1" s="1"/>
  <c r="B158" i="1" s="1"/>
  <c r="B159" i="1" s="1"/>
  <c r="B160" i="1" s="1"/>
  <c r="B165" i="1" s="1"/>
  <c r="B166" i="1" s="1"/>
  <c r="B167" i="1" s="1"/>
  <c r="B168" i="1" s="1"/>
  <c r="B169" i="1" s="1"/>
  <c r="B170" i="1" s="1"/>
  <c r="B171" i="1" s="1"/>
  <c r="B172" i="1" s="1"/>
  <c r="B173" i="1" s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10" i="1" s="1"/>
  <c r="B211" i="1" s="1"/>
  <c r="B212" i="1" s="1"/>
  <c r="B213" i="1" s="1"/>
  <c r="B214" i="1" s="1"/>
  <c r="B215" i="1" s="1"/>
  <c r="B216" i="1" s="1"/>
  <c r="B217" i="1" s="1"/>
  <c r="B218" i="1" s="1"/>
  <c r="B219" i="1" s="1"/>
  <c r="B220" i="1" s="1"/>
  <c r="B221" i="1" s="1"/>
  <c r="B222" i="1" s="1"/>
  <c r="B223" i="1" s="1"/>
  <c r="B224" i="1" s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261" i="1" s="1"/>
  <c r="B262" i="1" s="1"/>
  <c r="B263" i="1" s="1"/>
  <c r="B264" i="1" s="1"/>
  <c r="B265" i="1" s="1"/>
  <c r="B266" i="1" s="1"/>
  <c r="B267" i="1" s="1"/>
  <c r="B268" i="1" s="1"/>
  <c r="B269" i="1" s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O72" i="1"/>
  <c r="O161" i="1"/>
  <c r="O205" i="1"/>
  <c r="O116" i="1"/>
  <c r="Q116" i="1" s="1"/>
  <c r="J306" i="1"/>
  <c r="K306" i="1" s="1"/>
  <c r="H304" i="1" l="1"/>
  <c r="B9" i="4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Q72" i="1"/>
  <c r="B319" i="1" s="1"/>
  <c r="H305" i="1" s="1"/>
  <c r="P10" i="1"/>
  <c r="K301" i="1" s="1"/>
  <c r="Q161" i="1"/>
  <c r="Q206" i="1"/>
  <c r="Q290" i="1"/>
  <c r="O206" i="1"/>
  <c r="E297" i="1" s="1"/>
  <c r="K210" i="4" l="1"/>
  <c r="K213" i="4" s="1"/>
  <c r="J304" i="1"/>
  <c r="K304" i="1" s="1"/>
  <c r="J305" i="1"/>
  <c r="K305" i="1" s="1"/>
  <c r="P16" i="1" l="1"/>
  <c r="P13" i="1"/>
  <c r="P12" i="1"/>
  <c r="P17" i="1"/>
  <c r="P15" i="1"/>
  <c r="P14" i="1"/>
  <c r="P25" i="1"/>
  <c r="P24" i="1"/>
  <c r="P205" i="1"/>
  <c r="P290" i="1"/>
  <c r="G293" i="1"/>
  <c r="J302" i="1" s="1"/>
  <c r="K302" i="1" s="1"/>
  <c r="P161" i="1"/>
  <c r="P206" i="1"/>
  <c r="P116" i="1"/>
  <c r="G295" i="1"/>
  <c r="J303" i="1" s="1"/>
  <c r="K303" i="1" s="1"/>
  <c r="P72" i="1"/>
  <c r="P18" i="1" l="1"/>
  <c r="P19" i="1" s="1"/>
  <c r="K307" i="1"/>
  <c r="P26" i="1"/>
</calcChain>
</file>

<file path=xl/sharedStrings.xml><?xml version="1.0" encoding="utf-8"?>
<sst xmlns="http://schemas.openxmlformats.org/spreadsheetml/2006/main" count="184" uniqueCount="101">
  <si>
    <t>VALOR SOLICITADO</t>
  </si>
  <si>
    <t>FUNDO DE APOIO À CULTURA</t>
  </si>
  <si>
    <t>LEI ROUANET</t>
  </si>
  <si>
    <t>DESCRIÇÃO</t>
  </si>
  <si>
    <t>VALOR UNITÁRIO R$</t>
  </si>
  <si>
    <t>VALOR TOTAL R$</t>
  </si>
  <si>
    <t>SUB-TOTAL</t>
  </si>
  <si>
    <t>UNIDADE DE MEDIDA</t>
  </si>
  <si>
    <t>ITEM</t>
  </si>
  <si>
    <t>NOME DO PROJETO CULTURAL:</t>
  </si>
  <si>
    <t>SUB-TOTAL FICHA TÉCNICA</t>
  </si>
  <si>
    <t>SUB-TOTAL FICHA ARTÍSTICA</t>
  </si>
  <si>
    <t>SUB-TOTAL DESPESAS COM PESSOAL</t>
  </si>
  <si>
    <t>TERMO DE FOMENTO/ TERMO DE COLABORAÇÃO (Lei 13.019/2014)</t>
  </si>
  <si>
    <t>TERMO DE COMPROMISSO CULTURAL (Lei 13.018/2014)</t>
  </si>
  <si>
    <t>VALOR PREVISTO</t>
  </si>
  <si>
    <t xml:space="preserve">RECURSOS PRÓPRIOS </t>
  </si>
  <si>
    <t>DESTINAÇÃO</t>
  </si>
  <si>
    <t>COMPOSIÇÃO ARTÍSTICA</t>
  </si>
  <si>
    <t>PRÉ-ANÁLISE</t>
  </si>
  <si>
    <t>FONTE DO RECURSO</t>
  </si>
  <si>
    <t>RELAÇÃO DE DESPESAS NÃO LISTADAS NA PLANILHA LIC</t>
  </si>
  <si>
    <t>DESPESAS CUSTEADAS COM A RECEITA DE BILHETERIA</t>
  </si>
  <si>
    <t>VALOR TOTAL OUTRAS FONTES</t>
  </si>
  <si>
    <t>VALOR TOTAL DAS DESPESAS CUSTEADAS COM RECEITAS GERADAS PELO PROJETO</t>
  </si>
  <si>
    <t>PREVÊ COBRANÇA DE INGRESSOS  CASO PREVEJA DESPESAS CUSTEADAS ATRAVÉS DESTA FONTE</t>
  </si>
  <si>
    <t>ESTIMATIVA DE RECEITA DE BILHETERIA</t>
  </si>
  <si>
    <t>DESPESAS CUSTEADAS COM OUTRAS RECEITAS GERADAS PELO PROJETO</t>
  </si>
  <si>
    <t>OUTROS RECURSOS - ESPECIFICAR FONTE:</t>
  </si>
  <si>
    <t>ESTIMATIVA DE OUTRAS RECEITAS GERADAS PELO PROJETO (cessão de espaço, aluguel de estande, inscrição em cursos, etc.)</t>
  </si>
  <si>
    <t>TIPO DE AGENTE CULTURAL:</t>
  </si>
  <si>
    <t>NOME DO AGENTE CULTURAL:</t>
  </si>
  <si>
    <t>HAVERÁ COBRANÇA DE INGRESSOS OU VENDA DE PRODUTOS?</t>
  </si>
  <si>
    <t>EM CASO AFIRMATIVO, QUAL SERÁ O MAIOR VALOR INTEGRAL DOS INGRESSOS OU PRODUTOS?</t>
  </si>
  <si>
    <t>VALORES</t>
  </si>
  <si>
    <t>VALOR DAS DESPESAS LISTADAS NA PLANILHA ORÇAMENTÁRIA LIC</t>
  </si>
  <si>
    <t>X</t>
  </si>
  <si>
    <t>PRÉ-PROD.</t>
  </si>
  <si>
    <t>PROD.</t>
  </si>
  <si>
    <t>PÓS-PROD.</t>
  </si>
  <si>
    <t>ETAPAS (Marque um X)</t>
  </si>
  <si>
    <t>OUTROS RECURSOS (conforme informado na Planilha Orçamentária Global)</t>
  </si>
  <si>
    <t>DESCRIÇÃO DETALHADA DO ITEM</t>
  </si>
  <si>
    <t>Descreva detalhadamente o item solicitado e Justifique  a necessidade do item para o projeto</t>
  </si>
  <si>
    <t>Lista das atividades, serviços, equipamentos, profissionais, materiais, entre outros itens necessários à realização do projeto.</t>
  </si>
  <si>
    <t>Quem será pago? Veja opções.</t>
  </si>
  <si>
    <t>Indique em qual etapa do projeto o item será utilizado de acordo com as opções disponíveis.</t>
  </si>
  <si>
    <t>QUANTIDADE REFERENTE A UNIDADE DE MEDIDA</t>
  </si>
  <si>
    <t>Nº ITENS / PESSOAS NECESSÁRIAS UNIDADE DE MEDIDA</t>
  </si>
  <si>
    <t>Ex.: pessoas, horas, meses, Kg, serviço, metros, etc.</t>
  </si>
  <si>
    <t>TOTAL</t>
  </si>
  <si>
    <t xml:space="preserve"> valor referente a cada um dos itens listados na coluna Descrição.</t>
  </si>
  <si>
    <t>Informe o parâmetro utilizado para se chegar ao valor solicitado.  (Ex.: orçamento, preço médio de contratos anteriormente realizados, tabela da FGV/MinC, tabela sindical, etc.)</t>
  </si>
  <si>
    <t>Quantidade X Itens/Pessoas</t>
  </si>
  <si>
    <t>Quantidade X  Nº de Itens X  Valor Unitário.</t>
  </si>
  <si>
    <t>DADOS DO PROJETO</t>
  </si>
  <si>
    <t>ORIGEM DOS RECURSOS</t>
  </si>
  <si>
    <t>INFORMAÇÕES SOBRE RECEITAS GERADAS PELO PROJETO</t>
  </si>
  <si>
    <t>VALOR TOTAL DAS RECEITAS GERADAS PELO PROJETO</t>
  </si>
  <si>
    <t>PROGRAMA DE INCENTIVO À CULTURA DO DF - LIC</t>
  </si>
  <si>
    <t>ESCREVA ABAIXO O DETALHAMENTO ORÇAMENTÁRIO  DOS RECURSOS  SOLICITADOS PELA LEI DE INCENTIVO À CULTURA</t>
  </si>
  <si>
    <t>Informe o número de ocorrências referente à unidade de medida. Ex: Contratação de 1(um) profissional por 4 meses, a QUANTIDADE a ser informada deverá ser 4.</t>
  </si>
  <si>
    <t>Lista o número de ocorrências de um determinado item. Ex: 4 diárias para 10 seguranças por dia de evento, o número a ser informado é 10.</t>
  </si>
  <si>
    <t>VALOR CAPTAÇÃO</t>
  </si>
  <si>
    <t>VALOR ELABORAÇÃO</t>
  </si>
  <si>
    <r>
      <rPr>
        <b/>
        <sz val="9"/>
        <color rgb="FFFF0000"/>
        <rFont val="Arial"/>
        <family val="2"/>
      </rPr>
      <t>A) DESPESAS COM DIVULGAÇÃO, MÍDIA E COMUNICAÇÃO</t>
    </r>
    <r>
      <rPr>
        <b/>
        <sz val="9"/>
        <color theme="1"/>
        <rFont val="Arial"/>
        <family val="2"/>
      </rPr>
      <t>: Relação das despesas com itens de criação de peças de divulgação e sua produção, publicidade, filmagens, fotografia para fins de divulgação ou registro das atividades do projeto cultural, assessoria de imprensa, entre outros.</t>
    </r>
  </si>
  <si>
    <r>
      <rPr>
        <b/>
        <sz val="9"/>
        <color rgb="FFFF0000"/>
        <rFont val="Arial"/>
        <family val="2"/>
      </rPr>
      <t>C) DESPESAS COM  PESSOAL</t>
    </r>
    <r>
      <rPr>
        <b/>
        <sz val="9"/>
        <color theme="1"/>
        <rFont val="Arial"/>
        <family val="2"/>
      </rPr>
      <t>: Relação das despesas com  equipe artística e técnica indispensáveis para a execução do projeto cultural, incluindo o proponente, desde que o mesmo exerça função relevante no projeto cultural. Fica estabelecido o limite de 15% (quinze por cento) do valor total solicitado ao Programa de Incentivo do Distrito Federal para o pagamento do agente cultural pessoa física e MEI e 25% para pessoa jurídica, condicionado ao exercício de função relevante no projeto cultural.</t>
    </r>
  </si>
  <si>
    <r>
      <rPr>
        <b/>
        <sz val="9"/>
        <color rgb="FFFF0000"/>
        <rFont val="Arial"/>
        <family val="2"/>
      </rPr>
      <t xml:space="preserve">C.1) FICHA TÉCNICA: </t>
    </r>
    <r>
      <rPr>
        <b/>
        <sz val="9"/>
        <rFont val="Arial"/>
        <family val="2"/>
      </rPr>
      <t>Relação das despesas com profissionais  especializados que compõem a equipe responsável pela execução dos aspectos técnicos do projeto cultural.O pagamento do proponente pode ser incluso, desde que o mesmo exerça função relevante no projeto cultural. OBSERVAÇÃO: No mínimo  50% dos profissionais da Ficha Técnica devem ser domiciliados ou sediados no Distrito Federal.</t>
    </r>
  </si>
  <si>
    <r>
      <rPr>
        <b/>
        <sz val="9"/>
        <color rgb="FFFF0000"/>
        <rFont val="Arial"/>
        <family val="2"/>
      </rPr>
      <t>C.2) ARTÍSTICA:</t>
    </r>
    <r>
      <rPr>
        <b/>
        <sz val="9"/>
        <rFont val="Arial"/>
        <family val="2"/>
      </rPr>
      <t xml:space="preserve">  Relação das despesas com  profissionais para execução de atividades artísticas que compõem a programação do projeto, voltada para o público. O pagamento do proponente pode ser incluso, desde que o mesmo exerça função relevante no projeto cultural. (OBS: Teto para cachês individuais - até R$ 25.000,00. Teto para cachês de bandas, conjuntos ou grupos - R$ 60.000,00).</t>
    </r>
  </si>
  <si>
    <r>
      <rPr>
        <b/>
        <sz val="9"/>
        <color rgb="FFFF0000"/>
        <rFont val="Arial"/>
        <family val="2"/>
      </rPr>
      <t xml:space="preserve">D) PRODUTOS E SERVIÇOS: </t>
    </r>
    <r>
      <rPr>
        <b/>
        <sz val="9"/>
        <color theme="1"/>
        <rFont val="Arial"/>
        <family val="2"/>
      </rPr>
      <t xml:space="preserve"> Todos os produtos e serviços relacionados ao objeto cultural. </t>
    </r>
  </si>
  <si>
    <r>
      <rPr>
        <b/>
        <sz val="9"/>
        <color rgb="FFFF0000"/>
        <rFont val="Arial"/>
        <family val="2"/>
      </rPr>
      <t>B) DESPESAS ADMINISTRATIVAS, TARIFAS BANCÁRIAS E SERVIÇOS</t>
    </r>
    <r>
      <rPr>
        <b/>
        <sz val="9"/>
        <color theme="1"/>
        <rFont val="Arial"/>
        <family val="2"/>
      </rPr>
      <t xml:space="preserve">: Despesas estritamente vinculadas a execução do projeto cultural, mas que não estão diretamente relacionadas com a atividade ou produto cultural resultante do projeto, como pagamento de secretária, contador, manutenção de conta telefônica, tarifas bancárias, despesas com direitos autorais de execução, etc. </t>
    </r>
  </si>
  <si>
    <r>
      <rPr>
        <b/>
        <sz val="9"/>
        <color rgb="FFFF0000"/>
        <rFont val="Arial"/>
        <family val="2"/>
      </rPr>
      <t>E) CAPTAÇÃO:</t>
    </r>
    <r>
      <rPr>
        <b/>
        <sz val="9"/>
        <color theme="1"/>
        <rFont val="Arial"/>
        <family val="2"/>
      </rPr>
      <t xml:space="preserve">  É permitida despesa com captação de recursos limitada a 10% do valor total solicitado via Programa de Incentivo Fiscal do DF, vedada a remuneração do agente cultural por captação.</t>
    </r>
  </si>
  <si>
    <r>
      <rPr>
        <b/>
        <sz val="9"/>
        <color rgb="FFFF0000"/>
        <rFont val="Arial"/>
        <family val="2"/>
      </rPr>
      <t>F) ELABORAÇÃO:</t>
    </r>
    <r>
      <rPr>
        <b/>
        <sz val="9"/>
        <color theme="1"/>
        <rFont val="Arial"/>
        <family val="2"/>
      </rPr>
      <t xml:space="preserve"> É permitida despesa com remuneração para elaboração de projeto, desde que não ultrapasse 5% do valor total da planilha de recursos incentivados e desde que o serviço não seja executado pelo próprio proponente.</t>
    </r>
  </si>
  <si>
    <t>NOME DO PROJETO :</t>
  </si>
  <si>
    <t>RESUMO</t>
  </si>
  <si>
    <t>Informe as outras fontes de recursos que irão custear o projeto.</t>
  </si>
  <si>
    <r>
      <t xml:space="preserve">TOTAL DAS DESPESAS CUSTEADAS COM RECEITAS GERADAS PELO PROJETO </t>
    </r>
    <r>
      <rPr>
        <b/>
        <sz val="10"/>
        <color rgb="FFFF0000"/>
        <rFont val="Arial"/>
        <family val="2"/>
      </rPr>
      <t>(não serão considerados para a soma que defini o Valor Total do Projeto):</t>
    </r>
  </si>
  <si>
    <r>
      <t xml:space="preserve">
GOVERNO DO DISTRITO FEDERAL               
SECRETARIA DE ESTADO DE CULTURA E ECONOMIA CRIATIVA
SUBSECRETARIA DE FOMENTO E INCENTIVO CULTURAL
COORDENAÇÃO DO PROGRAMA DE INCENTIVO FISCAL              
</t>
    </r>
    <r>
      <rPr>
        <b/>
        <sz val="12"/>
        <color theme="1"/>
        <rFont val="Arial"/>
        <family val="2"/>
      </rPr>
      <t xml:space="preserve">PLANILHA GLOBAL
</t>
    </r>
  </si>
  <si>
    <t>ATENÇÃO - LIMITES REFERENTES AOS RECURSOS INCENTIVADOS</t>
  </si>
  <si>
    <r>
      <rPr>
        <sz val="10"/>
        <color theme="1"/>
        <rFont val="Calibri"/>
        <family val="2"/>
      </rPr>
      <t xml:space="preserve">• </t>
    </r>
    <r>
      <rPr>
        <sz val="9"/>
        <color theme="1"/>
        <rFont val="Arial"/>
        <family val="2"/>
      </rPr>
      <t>O somatório das despesas com</t>
    </r>
    <r>
      <rPr>
        <u/>
        <sz val="9"/>
        <color theme="1"/>
        <rFont val="Arial"/>
        <family val="2"/>
      </rPr>
      <t xml:space="preserve"> divulgação, captação de recursos, elaboração de projeto, administrativas  e pagamento do proponente</t>
    </r>
    <r>
      <rPr>
        <sz val="9"/>
        <color theme="1"/>
        <rFont val="Arial"/>
        <family val="2"/>
      </rPr>
      <t xml:space="preserve"> -  50% (máximo) 
• Gastos com </t>
    </r>
    <r>
      <rPr>
        <u/>
        <sz val="9"/>
        <color theme="1"/>
        <rFont val="Arial"/>
        <family val="2"/>
      </rPr>
      <t>Elaboração</t>
    </r>
    <r>
      <rPr>
        <sz val="9"/>
        <color theme="1"/>
        <rFont val="Arial"/>
        <family val="2"/>
      </rPr>
      <t xml:space="preserve"> do projeto - 5% (máximo) 
• Gastos com </t>
    </r>
    <r>
      <rPr>
        <u/>
        <sz val="9"/>
        <color theme="1"/>
        <rFont val="Arial"/>
        <family val="2"/>
      </rPr>
      <t xml:space="preserve">Captação </t>
    </r>
    <r>
      <rPr>
        <sz val="9"/>
        <color theme="1"/>
        <rFont val="Arial"/>
        <family val="2"/>
      </rPr>
      <t>- 10% (máximo) -respeitando o limite de R$100.000,00
• Recursos destinados ao P</t>
    </r>
    <r>
      <rPr>
        <u/>
        <sz val="9"/>
        <color theme="1"/>
        <rFont val="Arial"/>
        <family val="2"/>
      </rPr>
      <t>roponente</t>
    </r>
    <r>
      <rPr>
        <sz val="9"/>
        <color theme="1"/>
        <rFont val="Arial"/>
        <family val="2"/>
      </rPr>
      <t xml:space="preserve">: Pessoa Física - 15% (máximo)   /   Pessoa Jurídica - 30% (máximo) 
• Gastos com </t>
    </r>
    <r>
      <rPr>
        <u/>
        <sz val="9"/>
        <color theme="1"/>
        <rFont val="Arial"/>
        <family val="2"/>
      </rPr>
      <t xml:space="preserve">cachês artísticos por apresentação de bandas, conjuntos, grupos ou apresentação individual </t>
    </r>
    <r>
      <rPr>
        <sz val="9"/>
        <color theme="1"/>
        <rFont val="Arial"/>
        <family val="2"/>
      </rPr>
      <t xml:space="preserve">- R$150.000,00 (máximo) </t>
    </r>
  </si>
  <si>
    <t>PERCENTUAL</t>
  </si>
  <si>
    <t>VALOR TOTAL OUTRAS FONTES (EXCETO LIC, BILHETERIA E OUTRAS RECEITAS GERADAS PELO PROJETO):</t>
  </si>
  <si>
    <t>VALOR GLOBAL DO PROJETO</t>
  </si>
  <si>
    <t>VALOR GLOBAL DO PROJETO:</t>
  </si>
  <si>
    <t>TOTAL DA PLANILHA ORÇAMENTÁRIA LIC</t>
  </si>
  <si>
    <r>
      <t>Informe se haverá cobrança de ingressos ou venda de produtos e, em caso afirmativo o valor máximo cobrado. Informe ainda a estimativa de receita de bilheteria e outras receitas geradas pelo projeto, tais como cessão de espaço, aluguel de estande, inscrição em cursos, etc.</t>
    </r>
    <r>
      <rPr>
        <sz val="11"/>
        <color rgb="FFFF0000"/>
        <rFont val="Calibri"/>
        <family val="2"/>
        <scheme val="minor"/>
      </rPr>
      <t/>
    </r>
  </si>
  <si>
    <t>JUSTIFICATIVA - Informar a base utilizada para calcular cada valor adotado (apresentar comprovante em PDF)</t>
  </si>
  <si>
    <t xml:space="preserve">ATENÇÃO: As células em azul claro ou azul escuro são fórmulas de preenchimento automático. </t>
  </si>
  <si>
    <t xml:space="preserve">ATENÇÃO: As células em roxo claro ou roxo escuro são fórmulas de preenchimento automático. </t>
  </si>
  <si>
    <t>VALOR TOTAL DO PROJETO DENTRO DOS LIMITES ESTABELECIDOS (conforme art. 7º)</t>
  </si>
  <si>
    <t>% DO VALOR TOTAL DESTINADO PARA DESPESAS DE CAPTAÇÃO (conforme art. 19º)</t>
  </si>
  <si>
    <t>% DO VALOR TOTAL DESTINADO PARA DESPESAS DE ELABORAÇÃO (conforme art. 15, VI)</t>
  </si>
  <si>
    <t>% DO VALOR TOTAL DESTINADO A PAGAMENTO DO AGENTE CULTURAL (conforme art. 17, I e II)</t>
  </si>
  <si>
    <t>% DO VALOR TOTAL DESTINADO PARA DIVULGAÇÃO, DESPESAS ADMINISTRATIVAS, CAPTAÇÃO E REMUNERAÇÃO DO AGENTE CULTURAL (conforme art. 18)</t>
  </si>
  <si>
    <t>VALOR DE CACHÊS  PARA GRUPOS, BANDAS OU INDIVIDUAIS ACIMA DE R$ 150.000,00 (conforme art. 20)</t>
  </si>
  <si>
    <t>O VALOR MÁXIMO DOS INGRESSOS OU PRODUTOS DENTRO DO LIMITE (conforme art. 22)</t>
  </si>
  <si>
    <t xml:space="preserve">Limites definidos na Portaria nº 110, de 16 de maio de 2024.
</t>
  </si>
  <si>
    <r>
      <rPr>
        <b/>
        <sz val="12"/>
        <rFont val="Arial"/>
        <family val="2"/>
      </rPr>
      <t>PRÉ-ANÁLISE</t>
    </r>
    <r>
      <rPr>
        <b/>
        <sz val="11"/>
        <rFont val="Arial"/>
        <family val="2"/>
      </rPr>
      <t xml:space="preserve">
</t>
    </r>
    <r>
      <rPr>
        <i/>
        <sz val="9"/>
        <rFont val="Arial"/>
        <family val="2"/>
      </rPr>
      <t>A pré-análise é realizada de forma automática de acordo com o preenchimento da planilha.</t>
    </r>
  </si>
  <si>
    <t>Pessoa Jurídica</t>
  </si>
  <si>
    <t>TIPO DE PROJETO:</t>
  </si>
  <si>
    <r>
      <t xml:space="preserve">GOVERNO DO DISTRITO FEDERAL
Secretaria de Estado de Cultura e Economia Criativa
</t>
    </r>
    <r>
      <rPr>
        <sz val="9"/>
        <color theme="1"/>
        <rFont val="Arial"/>
        <family val="2"/>
      </rPr>
      <t xml:space="preserve">Subsecretaria de Fomento e Incentivo Cultural
Coordenação do Programa de Incentivo Fiscal
</t>
    </r>
    <r>
      <rPr>
        <b/>
        <sz val="10"/>
        <color theme="1"/>
        <rFont val="Arial"/>
        <family val="2"/>
      </rPr>
      <t xml:space="preserve">
PLANILHA ORÇAMENTÁRIA - PLANOS ANUAIS OU PLURIANUAIS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</si>
</sst>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&quot;R$&quot;\ #,##0.00;[Red]\-&quot;R$&quot;\ #,##0.00"/>
    <numFmt numFmtId="164" formatCode="_-&quot;R$&quot;* #,##0.00_-;\-&quot;R$&quot;* #,##0.00_-;_-&quot;R$&quot;* &quot;-&quot;??_-;_-@_-"/>
    <numFmt numFmtId="165" formatCode="&quot;R$&quot;\ #,##0.00"/>
  </numFmts>
  <fonts count="5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color theme="0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9"/>
      <color theme="1" tint="0.249977111117893"/>
      <name val="Arial"/>
      <family val="2"/>
    </font>
    <font>
      <i/>
      <sz val="9"/>
      <color theme="1"/>
      <name val="Arial"/>
      <family val="2"/>
    </font>
    <font>
      <sz val="9"/>
      <color theme="0"/>
      <name val="Arial"/>
      <family val="2"/>
    </font>
    <font>
      <sz val="11"/>
      <color theme="0"/>
      <name val="Arial"/>
      <family val="2"/>
    </font>
    <font>
      <sz val="9"/>
      <name val="Arial"/>
      <family val="2"/>
    </font>
    <font>
      <b/>
      <sz val="12"/>
      <color theme="1"/>
      <name val="Arial"/>
      <family val="2"/>
    </font>
    <font>
      <b/>
      <sz val="9"/>
      <color rgb="FFFF000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b/>
      <sz val="8.5"/>
      <color theme="1"/>
      <name val="Arial"/>
      <family val="2"/>
    </font>
    <font>
      <b/>
      <sz val="10"/>
      <color theme="1"/>
      <name val="Arial"/>
      <family val="2"/>
    </font>
    <font>
      <sz val="11"/>
      <color rgb="FF000000"/>
      <name val="Calibri"/>
      <family val="2"/>
      <charset val="1"/>
    </font>
    <font>
      <sz val="11"/>
      <color rgb="FFFFFFFF"/>
      <name val="Calibri"/>
      <family val="2"/>
      <charset val="1"/>
    </font>
    <font>
      <sz val="11"/>
      <name val="Arial"/>
      <family val="2"/>
    </font>
    <font>
      <sz val="9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0"/>
      <name val="Arial"/>
      <family val="2"/>
    </font>
    <font>
      <b/>
      <sz val="14"/>
      <color rgb="FFFF0000"/>
      <name val="Calibri"/>
      <family val="2"/>
      <scheme val="minor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2"/>
      <color rgb="FFFF0000"/>
      <name val="Arial"/>
      <family val="2"/>
    </font>
    <font>
      <sz val="9"/>
      <color rgb="FFFF0000"/>
      <name val="Arial"/>
      <family val="2"/>
    </font>
    <font>
      <sz val="11"/>
      <color rgb="FFFF0000"/>
      <name val="Arial"/>
      <family val="2"/>
    </font>
    <font>
      <sz val="9"/>
      <color rgb="FFFF0000"/>
      <name val="Calibri"/>
      <family val="2"/>
      <scheme val="minor"/>
    </font>
    <font>
      <b/>
      <sz val="9"/>
      <color theme="0" tint="-0.499984740745262"/>
      <name val="Arial"/>
      <family val="2"/>
    </font>
    <font>
      <b/>
      <sz val="12"/>
      <name val="Arial"/>
      <family val="2"/>
    </font>
    <font>
      <sz val="9"/>
      <name val="Arial"/>
      <family val="2"/>
      <charset val="1"/>
    </font>
    <font>
      <sz val="12"/>
      <color theme="1"/>
      <name val="Arial"/>
      <family val="2"/>
    </font>
    <font>
      <b/>
      <sz val="14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9"/>
      <color theme="1"/>
      <name val="Arial"/>
      <family val="2"/>
    </font>
    <font>
      <sz val="10"/>
      <color theme="1"/>
      <name val="Calibri"/>
      <family val="2"/>
    </font>
    <font>
      <b/>
      <sz val="12"/>
      <color theme="3"/>
      <name val="Arial"/>
      <family val="2"/>
    </font>
    <font>
      <b/>
      <sz val="14"/>
      <color theme="0"/>
      <name val="Arial"/>
      <family val="2"/>
    </font>
    <font>
      <i/>
      <sz val="9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95B3D7"/>
        <bgColor rgb="FFB2B2B2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0000"/>
        <bgColor indexed="64"/>
      </patternFill>
    </fill>
  </fills>
  <borders count="1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 style="thin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3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2" fillId="0" borderId="0"/>
    <xf numFmtId="9" fontId="22" fillId="0" borderId="0" applyBorder="0" applyProtection="0"/>
    <xf numFmtId="0" fontId="23" fillId="16" borderId="0" applyBorder="0" applyProtection="0"/>
  </cellStyleXfs>
  <cellXfs count="298">
    <xf numFmtId="0" fontId="0" fillId="0" borderId="0" xfId="0"/>
    <xf numFmtId="0" fontId="6" fillId="0" borderId="0" xfId="0" applyFont="1"/>
    <xf numFmtId="0" fontId="4" fillId="0" borderId="12" xfId="4" applyFont="1" applyFill="1" applyBorder="1" applyAlignment="1">
      <alignment vertical="center" wrapText="1"/>
    </xf>
    <xf numFmtId="0" fontId="7" fillId="0" borderId="12" xfId="4" applyFont="1" applyFill="1" applyBorder="1" applyAlignment="1">
      <alignment vertical="center" wrapText="1"/>
    </xf>
    <xf numFmtId="0" fontId="7" fillId="0" borderId="7" xfId="4" applyFont="1" applyFill="1" applyBorder="1" applyAlignment="1">
      <alignment vertical="center" wrapText="1"/>
    </xf>
    <xf numFmtId="0" fontId="6" fillId="0" borderId="0" xfId="0" applyFont="1" applyProtection="1"/>
    <xf numFmtId="0" fontId="0" fillId="0" borderId="0" xfId="0" applyProtection="1"/>
    <xf numFmtId="0" fontId="6" fillId="5" borderId="0" xfId="0" applyFont="1" applyFill="1" applyProtection="1"/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/>
    <xf numFmtId="0" fontId="5" fillId="0" borderId="11" xfId="0" applyFont="1" applyBorder="1" applyAlignment="1" applyProtection="1">
      <alignment horizontal="center" vertical="center"/>
    </xf>
    <xf numFmtId="0" fontId="9" fillId="0" borderId="0" xfId="0" applyFont="1"/>
    <xf numFmtId="0" fontId="5" fillId="5" borderId="0" xfId="0" applyFont="1" applyFill="1" applyBorder="1" applyAlignment="1">
      <alignment horizontal="center" vertical="center"/>
    </xf>
    <xf numFmtId="0" fontId="11" fillId="0" borderId="0" xfId="0" applyFont="1"/>
    <xf numFmtId="0" fontId="4" fillId="0" borderId="11" xfId="0" applyFont="1" applyBorder="1" applyAlignment="1">
      <alignment horizontal="center"/>
    </xf>
    <xf numFmtId="10" fontId="4" fillId="12" borderId="11" xfId="0" applyNumberFormat="1" applyFont="1" applyFill="1" applyBorder="1" applyAlignment="1" applyProtection="1">
      <alignment horizontal="center"/>
    </xf>
    <xf numFmtId="0" fontId="12" fillId="0" borderId="0" xfId="0" applyFont="1"/>
    <xf numFmtId="0" fontId="5" fillId="10" borderId="11" xfId="0" applyFont="1" applyFill="1" applyBorder="1" applyAlignment="1" applyProtection="1">
      <alignment horizontal="center" vertical="center"/>
    </xf>
    <xf numFmtId="0" fontId="5" fillId="10" borderId="11" xfId="0" applyFont="1" applyFill="1" applyBorder="1" applyAlignment="1" applyProtection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/>
      <protection locked="0"/>
    </xf>
    <xf numFmtId="0" fontId="18" fillId="0" borderId="0" xfId="0" applyFont="1" applyBorder="1"/>
    <xf numFmtId="0" fontId="7" fillId="7" borderId="11" xfId="0" applyFont="1" applyFill="1" applyBorder="1" applyAlignment="1">
      <alignment horizontal="left" vertical="center" wrapText="1"/>
    </xf>
    <xf numFmtId="0" fontId="18" fillId="0" borderId="11" xfId="0" applyFont="1" applyBorder="1"/>
    <xf numFmtId="0" fontId="18" fillId="7" borderId="11" xfId="0" applyFont="1" applyFill="1" applyBorder="1"/>
    <xf numFmtId="0" fontId="7" fillId="5" borderId="12" xfId="0" applyFont="1" applyFill="1" applyBorder="1" applyAlignment="1">
      <alignment horizontal="left" vertical="center" wrapText="1"/>
    </xf>
    <xf numFmtId="0" fontId="18" fillId="5" borderId="12" xfId="0" applyFont="1" applyFill="1" applyBorder="1"/>
    <xf numFmtId="0" fontId="18" fillId="0" borderId="4" xfId="0" applyFont="1" applyBorder="1" applyProtection="1">
      <protection locked="0"/>
    </xf>
    <xf numFmtId="0" fontId="18" fillId="8" borderId="12" xfId="0" applyFont="1" applyFill="1" applyBorder="1" applyProtection="1">
      <protection locked="0"/>
    </xf>
    <xf numFmtId="8" fontId="18" fillId="9" borderId="12" xfId="0" applyNumberFormat="1" applyFont="1" applyFill="1" applyBorder="1"/>
    <xf numFmtId="0" fontId="18" fillId="0" borderId="12" xfId="0" applyFont="1" applyBorder="1"/>
    <xf numFmtId="0" fontId="18" fillId="3" borderId="12" xfId="2" applyFont="1" applyBorder="1"/>
    <xf numFmtId="0" fontId="18" fillId="2" borderId="13" xfId="1" applyFont="1" applyBorder="1" applyProtection="1">
      <protection locked="0"/>
    </xf>
    <xf numFmtId="0" fontId="18" fillId="2" borderId="12" xfId="1" applyFont="1" applyBorder="1" applyProtection="1">
      <protection locked="0"/>
    </xf>
    <xf numFmtId="0" fontId="18" fillId="4" borderId="12" xfId="3" applyFont="1" applyBorder="1" applyProtection="1">
      <protection locked="0"/>
    </xf>
    <xf numFmtId="0" fontId="18" fillId="6" borderId="12" xfId="3" applyFont="1" applyFill="1" applyBorder="1"/>
    <xf numFmtId="0" fontId="19" fillId="0" borderId="0" xfId="0" applyFont="1"/>
    <xf numFmtId="8" fontId="5" fillId="13" borderId="11" xfId="0" applyNumberFormat="1" applyFont="1" applyFill="1" applyBorder="1" applyAlignment="1" applyProtection="1">
      <alignment horizontal="center" vertical="center"/>
    </xf>
    <xf numFmtId="0" fontId="4" fillId="13" borderId="9" xfId="0" applyFont="1" applyFill="1" applyBorder="1" applyAlignment="1" applyProtection="1">
      <alignment vertical="center"/>
    </xf>
    <xf numFmtId="0" fontId="4" fillId="13" borderId="10" xfId="0" applyFont="1" applyFill="1" applyBorder="1" applyAlignment="1" applyProtection="1">
      <alignment vertical="center"/>
    </xf>
    <xf numFmtId="8" fontId="4" fillId="13" borderId="11" xfId="0" applyNumberFormat="1" applyFont="1" applyFill="1" applyBorder="1" applyAlignment="1" applyProtection="1">
      <alignment horizontal="center" vertical="center"/>
    </xf>
    <xf numFmtId="10" fontId="5" fillId="13" borderId="11" xfId="0" applyNumberFormat="1" applyFont="1" applyFill="1" applyBorder="1" applyAlignment="1" applyProtection="1">
      <alignment horizontal="center" vertical="center"/>
    </xf>
    <xf numFmtId="0" fontId="4" fillId="13" borderId="8" xfId="0" applyFont="1" applyFill="1" applyBorder="1" applyAlignment="1" applyProtection="1">
      <alignment vertical="center"/>
    </xf>
    <xf numFmtId="8" fontId="5" fillId="14" borderId="11" xfId="0" applyNumberFormat="1" applyFont="1" applyFill="1" applyBorder="1" applyAlignment="1" applyProtection="1">
      <alignment horizontal="center" vertical="center"/>
    </xf>
    <xf numFmtId="10" fontId="4" fillId="14" borderId="11" xfId="0" applyNumberFormat="1" applyFont="1" applyFill="1" applyBorder="1" applyAlignment="1" applyProtection="1">
      <alignment horizontal="center"/>
    </xf>
    <xf numFmtId="0" fontId="5" fillId="0" borderId="4" xfId="4" applyFont="1" applyFill="1" applyBorder="1" applyAlignment="1" applyProtection="1">
      <alignment vertical="center" wrapText="1"/>
    </xf>
    <xf numFmtId="0" fontId="0" fillId="0" borderId="0" xfId="0"/>
    <xf numFmtId="0" fontId="6" fillId="0" borderId="0" xfId="0" applyFont="1"/>
    <xf numFmtId="0" fontId="6" fillId="0" borderId="0" xfId="0" applyFont="1" applyProtection="1"/>
    <xf numFmtId="0" fontId="0" fillId="0" borderId="0" xfId="0" applyProtection="1"/>
    <xf numFmtId="0" fontId="18" fillId="0" borderId="0" xfId="0" applyFont="1"/>
    <xf numFmtId="0" fontId="5" fillId="0" borderId="7" xfId="4" applyFont="1" applyFill="1" applyBorder="1" applyAlignment="1" applyProtection="1">
      <alignment vertical="center" wrapText="1"/>
    </xf>
    <xf numFmtId="0" fontId="2" fillId="0" borderId="0" xfId="0" applyFont="1" applyProtection="1"/>
    <xf numFmtId="164" fontId="6" fillId="0" borderId="0" xfId="6" applyFont="1"/>
    <xf numFmtId="0" fontId="24" fillId="0" borderId="0" xfId="0" applyFont="1"/>
    <xf numFmtId="0" fontId="19" fillId="0" borderId="0" xfId="0" applyFont="1" applyProtection="1"/>
    <xf numFmtId="0" fontId="14" fillId="0" borderId="0" xfId="0" applyFont="1"/>
    <xf numFmtId="0" fontId="2" fillId="0" borderId="0" xfId="0" applyFont="1"/>
    <xf numFmtId="0" fontId="25" fillId="0" borderId="0" xfId="0" applyFont="1"/>
    <xf numFmtId="0" fontId="5" fillId="14" borderId="15" xfId="0" applyFont="1" applyFill="1" applyBorder="1" applyAlignment="1" applyProtection="1">
      <alignment horizontal="left" vertical="center" wrapText="1"/>
    </xf>
    <xf numFmtId="3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 applyProtection="1">
      <alignment horizontal="center" vertical="center"/>
    </xf>
    <xf numFmtId="0" fontId="4" fillId="13" borderId="9" xfId="0" applyFont="1" applyFill="1" applyBorder="1" applyAlignment="1" applyProtection="1">
      <alignment vertical="center"/>
    </xf>
    <xf numFmtId="0" fontId="9" fillId="14" borderId="8" xfId="0" applyFont="1" applyFill="1" applyBorder="1" applyAlignment="1" applyProtection="1">
      <alignment horizontal="center" vertical="center" wrapText="1"/>
    </xf>
    <xf numFmtId="165" fontId="15" fillId="14" borderId="11" xfId="0" applyNumberFormat="1" applyFont="1" applyFill="1" applyBorder="1" applyAlignment="1" applyProtection="1">
      <alignment horizontal="center" vertical="center" wrapText="1"/>
    </xf>
    <xf numFmtId="0" fontId="5" fillId="5" borderId="11" xfId="0" applyFont="1" applyFill="1" applyBorder="1" applyAlignment="1" applyProtection="1">
      <alignment horizontal="center" vertical="center"/>
    </xf>
    <xf numFmtId="0" fontId="4" fillId="5" borderId="12" xfId="4" applyFont="1" applyFill="1" applyBorder="1" applyAlignment="1">
      <alignment vertical="center" wrapText="1"/>
    </xf>
    <xf numFmtId="0" fontId="0" fillId="5" borderId="0" xfId="0" applyFill="1" applyProtection="1"/>
    <xf numFmtId="0" fontId="8" fillId="5" borderId="8" xfId="0" applyFont="1" applyFill="1" applyBorder="1" applyAlignment="1" applyProtection="1">
      <alignment horizontal="center" vertical="center"/>
    </xf>
    <xf numFmtId="0" fontId="8" fillId="5" borderId="9" xfId="0" applyFont="1" applyFill="1" applyBorder="1" applyAlignment="1" applyProtection="1">
      <alignment horizontal="center" vertical="center"/>
    </xf>
    <xf numFmtId="0" fontId="8" fillId="5" borderId="10" xfId="0" applyFont="1" applyFill="1" applyBorder="1" applyAlignment="1" applyProtection="1">
      <alignment horizontal="center" vertical="center"/>
    </xf>
    <xf numFmtId="8" fontId="8" fillId="5" borderId="11" xfId="0" applyNumberFormat="1" applyFont="1" applyFill="1" applyBorder="1" applyAlignment="1" applyProtection="1">
      <alignment horizontal="center" vertical="center"/>
    </xf>
    <xf numFmtId="0" fontId="18" fillId="5" borderId="11" xfId="0" applyFont="1" applyFill="1" applyBorder="1"/>
    <xf numFmtId="0" fontId="5" fillId="5" borderId="0" xfId="0" applyFont="1" applyFill="1" applyBorder="1" applyAlignment="1" applyProtection="1">
      <alignment vertical="center" wrapText="1"/>
    </xf>
    <xf numFmtId="0" fontId="5" fillId="5" borderId="0" xfId="0" applyFont="1" applyFill="1" applyBorder="1" applyAlignment="1" applyProtection="1">
      <alignment vertical="center"/>
    </xf>
    <xf numFmtId="0" fontId="10" fillId="0" borderId="0" xfId="0" applyFont="1" applyBorder="1"/>
    <xf numFmtId="0" fontId="6" fillId="5" borderId="0" xfId="0" applyFont="1" applyFill="1" applyBorder="1" applyProtection="1"/>
    <xf numFmtId="8" fontId="16" fillId="5" borderId="0" xfId="0" applyNumberFormat="1" applyFont="1" applyFill="1" applyBorder="1" applyAlignment="1" applyProtection="1">
      <alignment vertical="center"/>
    </xf>
    <xf numFmtId="0" fontId="4" fillId="5" borderId="0" xfId="0" applyFont="1" applyFill="1" applyBorder="1" applyAlignment="1">
      <alignment horizontal="center"/>
    </xf>
    <xf numFmtId="0" fontId="4" fillId="5" borderId="0" xfId="0" applyFont="1" applyFill="1" applyBorder="1"/>
    <xf numFmtId="10" fontId="4" fillId="5" borderId="0" xfId="0" applyNumberFormat="1" applyFont="1" applyFill="1" applyBorder="1" applyAlignment="1" applyProtection="1">
      <alignment horizontal="center"/>
    </xf>
    <xf numFmtId="0" fontId="4" fillId="5" borderId="0" xfId="0" applyFont="1" applyFill="1" applyBorder="1" applyAlignment="1" applyProtection="1">
      <alignment horizontal="center"/>
    </xf>
    <xf numFmtId="8" fontId="4" fillId="5" borderId="0" xfId="0" applyNumberFormat="1" applyFont="1" applyFill="1" applyBorder="1" applyAlignment="1" applyProtection="1">
      <alignment horizontal="center"/>
    </xf>
    <xf numFmtId="0" fontId="6" fillId="5" borderId="0" xfId="0" applyFont="1" applyFill="1" applyBorder="1"/>
    <xf numFmtId="0" fontId="25" fillId="5" borderId="0" xfId="0" applyFont="1" applyFill="1" applyBorder="1"/>
    <xf numFmtId="1" fontId="15" fillId="0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center"/>
    </xf>
    <xf numFmtId="0" fontId="9" fillId="0" borderId="11" xfId="0" applyFont="1" applyBorder="1" applyAlignment="1" applyProtection="1">
      <alignment horizontal="left" vertical="center" wrapText="1"/>
      <protection locked="0"/>
    </xf>
    <xf numFmtId="0" fontId="13" fillId="0" borderId="0" xfId="0" applyFont="1" applyFill="1" applyProtection="1">
      <protection locked="0"/>
    </xf>
    <xf numFmtId="0" fontId="18" fillId="0" borderId="12" xfId="0" applyFont="1" applyBorder="1" applyProtection="1">
      <protection locked="0"/>
    </xf>
    <xf numFmtId="165" fontId="4" fillId="14" borderId="11" xfId="0" applyNumberFormat="1" applyFont="1" applyFill="1" applyBorder="1" applyAlignment="1" applyProtection="1">
      <alignment horizontal="center" vertical="center"/>
    </xf>
    <xf numFmtId="0" fontId="20" fillId="13" borderId="11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center" vertical="center" wrapText="1"/>
      <protection locked="0"/>
    </xf>
    <xf numFmtId="1" fontId="15" fillId="14" borderId="8" xfId="0" applyNumberFormat="1" applyFont="1" applyFill="1" applyBorder="1" applyAlignment="1" applyProtection="1">
      <alignment horizontal="center" vertical="center" wrapText="1"/>
    </xf>
    <xf numFmtId="165" fontId="15" fillId="0" borderId="8" xfId="0" applyNumberFormat="1" applyFont="1" applyFill="1" applyBorder="1" applyAlignment="1" applyProtection="1">
      <alignment horizontal="center" vertical="center"/>
      <protection locked="0"/>
    </xf>
    <xf numFmtId="8" fontId="27" fillId="13" borderId="11" xfId="0" applyNumberFormat="1" applyFont="1" applyFill="1" applyBorder="1" applyAlignment="1" applyProtection="1">
      <alignment horizontal="center" vertical="center"/>
    </xf>
    <xf numFmtId="10" fontId="21" fillId="13" borderId="11" xfId="0" applyNumberFormat="1" applyFont="1" applyFill="1" applyBorder="1" applyAlignment="1" applyProtection="1">
      <alignment horizontal="center" vertical="center"/>
    </xf>
    <xf numFmtId="3" fontId="15" fillId="14" borderId="8" xfId="0" applyNumberFormat="1" applyFont="1" applyFill="1" applyBorder="1" applyAlignment="1" applyProtection="1">
      <alignment horizontal="center" vertical="center" wrapText="1"/>
    </xf>
    <xf numFmtId="3" fontId="15" fillId="14" borderId="11" xfId="0" applyNumberFormat="1" applyFont="1" applyFill="1" applyBorder="1" applyAlignment="1" applyProtection="1">
      <alignment horizontal="center" vertical="center" wrapText="1"/>
    </xf>
    <xf numFmtId="165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vertical="center" wrapText="1"/>
      <protection locked="0"/>
    </xf>
    <xf numFmtId="0" fontId="15" fillId="0" borderId="11" xfId="0" applyFont="1" applyFill="1" applyBorder="1" applyAlignment="1" applyProtection="1">
      <alignment horizontal="left" vertical="center" wrapText="1"/>
      <protection locked="0"/>
    </xf>
    <xf numFmtId="0" fontId="18" fillId="8" borderId="12" xfId="0" applyFont="1" applyFill="1" applyBorder="1" applyProtection="1"/>
    <xf numFmtId="8" fontId="18" fillId="9" borderId="14" xfId="0" applyNumberFormat="1" applyFont="1" applyFill="1" applyBorder="1"/>
    <xf numFmtId="0" fontId="10" fillId="0" borderId="0" xfId="0" applyFont="1"/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Fill="1" applyBorder="1" applyAlignment="1" applyProtection="1">
      <alignment horizontal="center" vertical="center" wrapText="1"/>
      <protection locked="0"/>
    </xf>
    <xf numFmtId="0" fontId="5" fillId="13" borderId="11" xfId="0" applyFont="1" applyFill="1" applyBorder="1" applyAlignment="1" applyProtection="1">
      <alignment horizontal="center" vertical="center"/>
    </xf>
    <xf numFmtId="0" fontId="5" fillId="13" borderId="11" xfId="0" applyFont="1" applyFill="1" applyBorder="1" applyAlignment="1" applyProtection="1">
      <alignment horizontal="center" vertical="center" wrapText="1"/>
    </xf>
    <xf numFmtId="0" fontId="4" fillId="13" borderId="11" xfId="0" applyFont="1" applyFill="1" applyBorder="1" applyAlignment="1">
      <alignment horizontal="center"/>
    </xf>
    <xf numFmtId="0" fontId="32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8" fontId="32" fillId="0" borderId="6" xfId="0" applyNumberFormat="1" applyFont="1" applyFill="1" applyBorder="1" applyAlignment="1">
      <alignment vertical="center"/>
    </xf>
    <xf numFmtId="0" fontId="35" fillId="19" borderId="11" xfId="0" applyFont="1" applyFill="1" applyBorder="1" applyAlignment="1" applyProtection="1">
      <alignment horizontal="center"/>
    </xf>
    <xf numFmtId="165" fontId="4" fillId="20" borderId="11" xfId="0" applyNumberFormat="1" applyFont="1" applyFill="1" applyBorder="1" applyAlignment="1" applyProtection="1">
      <alignment horizontal="center" vertical="center"/>
    </xf>
    <xf numFmtId="0" fontId="8" fillId="20" borderId="11" xfId="0" applyFont="1" applyFill="1" applyBorder="1" applyAlignment="1" applyProtection="1">
      <alignment horizontal="center" vertical="center" wrapText="1"/>
    </xf>
    <xf numFmtId="0" fontId="9" fillId="20" borderId="8" xfId="0" applyFont="1" applyFill="1" applyBorder="1" applyAlignment="1" applyProtection="1">
      <alignment horizontal="center" vertical="center" wrapText="1"/>
    </xf>
    <xf numFmtId="165" fontId="15" fillId="20" borderId="11" xfId="0" applyNumberFormat="1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8" xfId="7" applyFont="1" applyFill="1" applyBorder="1" applyAlignment="1" applyProtection="1">
      <alignment vertical="center" wrapText="1"/>
      <protection locked="0"/>
    </xf>
    <xf numFmtId="0" fontId="37" fillId="0" borderId="11" xfId="7" applyFont="1" applyBorder="1" applyAlignment="1" applyProtection="1">
      <alignment horizontal="left" vertical="center" wrapText="1"/>
      <protection locked="0"/>
    </xf>
    <xf numFmtId="3" fontId="15" fillId="0" borderId="11" xfId="0" applyNumberFormat="1" applyFont="1" applyFill="1" applyBorder="1" applyAlignment="1" applyProtection="1">
      <alignment horizontal="center" vertical="center"/>
      <protection locked="0"/>
    </xf>
    <xf numFmtId="0" fontId="15" fillId="20" borderId="8" xfId="7" applyFont="1" applyFill="1" applyBorder="1" applyAlignment="1" applyProtection="1">
      <alignment horizontal="center" vertical="center" wrapText="1"/>
    </xf>
    <xf numFmtId="0" fontId="6" fillId="0" borderId="0" xfId="0" applyFont="1" applyAlignment="1">
      <alignment horizontal="center" vertical="center"/>
    </xf>
    <xf numFmtId="165" fontId="41" fillId="20" borderId="11" xfId="0" applyNumberFormat="1" applyFont="1" applyFill="1" applyBorder="1" applyAlignment="1" applyProtection="1">
      <alignment horizontal="center" vertical="center" wrapText="1"/>
    </xf>
    <xf numFmtId="165" fontId="38" fillId="20" borderId="11" xfId="0" applyNumberFormat="1" applyFont="1" applyFill="1" applyBorder="1" applyAlignment="1" applyProtection="1">
      <alignment horizontal="center" vertical="center"/>
    </xf>
    <xf numFmtId="165" fontId="26" fillId="20" borderId="16" xfId="0" applyNumberFormat="1" applyFont="1" applyFill="1" applyBorder="1" applyAlignment="1" applyProtection="1">
      <alignment horizontal="center" vertical="center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center"/>
    </xf>
    <xf numFmtId="0" fontId="37" fillId="0" borderId="11" xfId="7" quotePrefix="1" applyFont="1" applyBorder="1" applyAlignment="1" applyProtection="1">
      <alignment horizontal="left" vertical="center" wrapText="1"/>
      <protection locked="0"/>
    </xf>
    <xf numFmtId="165" fontId="47" fillId="14" borderId="11" xfId="0" applyNumberFormat="1" applyFont="1" applyFill="1" applyBorder="1" applyAlignment="1" applyProtection="1">
      <alignment horizontal="center" vertical="center"/>
    </xf>
    <xf numFmtId="8" fontId="48" fillId="15" borderId="11" xfId="0" applyNumberFormat="1" applyFont="1" applyFill="1" applyBorder="1" applyAlignment="1" applyProtection="1">
      <alignment horizontal="center" vertical="center"/>
    </xf>
    <xf numFmtId="0" fontId="15" fillId="0" borderId="8" xfId="7" applyFont="1" applyFill="1" applyBorder="1" applyAlignment="1" applyProtection="1">
      <alignment horizontal="center" vertical="center" wrapText="1"/>
      <protection locked="0"/>
    </xf>
    <xf numFmtId="0" fontId="9" fillId="0" borderId="8" xfId="0" applyFont="1" applyBorder="1" applyAlignment="1" applyProtection="1">
      <alignment horizontal="center" vertical="center"/>
      <protection locked="0"/>
    </xf>
    <xf numFmtId="1" fontId="6" fillId="0" borderId="11" xfId="0" applyNumberFormat="1" applyFont="1" applyBorder="1" applyAlignment="1" applyProtection="1">
      <alignment horizontal="center"/>
      <protection locked="0"/>
    </xf>
    <xf numFmtId="0" fontId="9" fillId="5" borderId="11" xfId="0" applyFont="1" applyFill="1" applyBorder="1" applyAlignment="1" applyProtection="1">
      <alignment vertical="center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15" fillId="14" borderId="8" xfId="0" applyFont="1" applyFill="1" applyBorder="1" applyAlignment="1" applyProtection="1">
      <alignment horizontal="center" vertical="center" wrapText="1"/>
    </xf>
    <xf numFmtId="165" fontId="15" fillId="14" borderId="8" xfId="0" applyNumberFormat="1" applyFont="1" applyFill="1" applyBorder="1" applyAlignment="1" applyProtection="1">
      <alignment horizontal="center" vertical="center" wrapText="1"/>
    </xf>
    <xf numFmtId="0" fontId="9" fillId="14" borderId="11" xfId="0" applyFont="1" applyFill="1" applyBorder="1" applyAlignment="1" applyProtection="1">
      <alignment horizontal="center" vertical="center" wrapText="1"/>
    </xf>
    <xf numFmtId="0" fontId="15" fillId="20" borderId="8" xfId="0" applyFont="1" applyFill="1" applyBorder="1" applyAlignment="1" applyProtection="1">
      <alignment horizontal="center" vertical="center" wrapText="1"/>
    </xf>
    <xf numFmtId="3" fontId="15" fillId="20" borderId="11" xfId="0" applyNumberFormat="1" applyFont="1" applyFill="1" applyBorder="1" applyAlignment="1" applyProtection="1">
      <alignment horizontal="center" vertical="center" wrapText="1"/>
    </xf>
    <xf numFmtId="3" fontId="15" fillId="20" borderId="8" xfId="0" applyNumberFormat="1" applyFont="1" applyFill="1" applyBorder="1" applyAlignment="1" applyProtection="1">
      <alignment horizontal="center" vertical="center" wrapText="1"/>
    </xf>
    <xf numFmtId="165" fontId="15" fillId="20" borderId="8" xfId="0" applyNumberFormat="1" applyFont="1" applyFill="1" applyBorder="1" applyAlignment="1" applyProtection="1">
      <alignment horizontal="center" vertical="center" wrapText="1"/>
    </xf>
    <xf numFmtId="0" fontId="16" fillId="5" borderId="8" xfId="4" applyFont="1" applyFill="1" applyBorder="1" applyAlignment="1" applyProtection="1">
      <alignment vertical="center" wrapText="1"/>
      <protection locked="0"/>
    </xf>
    <xf numFmtId="0" fontId="4" fillId="0" borderId="8" xfId="0" applyFont="1" applyBorder="1" applyAlignment="1">
      <alignment horizontal="left" wrapText="1"/>
    </xf>
    <xf numFmtId="0" fontId="4" fillId="0" borderId="9" xfId="0" applyFont="1" applyBorder="1" applyAlignment="1">
      <alignment horizontal="left" wrapText="1"/>
    </xf>
    <xf numFmtId="8" fontId="4" fillId="14" borderId="11" xfId="0" applyNumberFormat="1" applyFont="1" applyFill="1" applyBorder="1" applyAlignment="1">
      <alignment horizontal="center" wrapText="1"/>
    </xf>
    <xf numFmtId="0" fontId="4" fillId="14" borderId="11" xfId="0" applyFont="1" applyFill="1" applyBorder="1" applyAlignment="1">
      <alignment horizontal="center" wrapText="1"/>
    </xf>
    <xf numFmtId="0" fontId="4" fillId="0" borderId="8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10" fontId="4" fillId="12" borderId="8" xfId="0" applyNumberFormat="1" applyFont="1" applyFill="1" applyBorder="1" applyAlignment="1" applyProtection="1">
      <alignment horizontal="center"/>
    </xf>
    <xf numFmtId="10" fontId="4" fillId="12" borderId="10" xfId="0" applyNumberFormat="1" applyFont="1" applyFill="1" applyBorder="1" applyAlignment="1" applyProtection="1">
      <alignment horizontal="center"/>
    </xf>
    <xf numFmtId="8" fontId="4" fillId="14" borderId="11" xfId="0" applyNumberFormat="1" applyFont="1" applyFill="1" applyBorder="1" applyAlignment="1">
      <alignment horizontal="center"/>
    </xf>
    <xf numFmtId="0" fontId="4" fillId="14" borderId="11" xfId="0" applyFont="1" applyFill="1" applyBorder="1" applyAlignment="1">
      <alignment horizontal="center"/>
    </xf>
    <xf numFmtId="0" fontId="4" fillId="13" borderId="8" xfId="0" applyFont="1" applyFill="1" applyBorder="1" applyAlignment="1">
      <alignment horizontal="center"/>
    </xf>
    <xf numFmtId="0" fontId="4" fillId="13" borderId="9" xfId="0" applyFont="1" applyFill="1" applyBorder="1" applyAlignment="1">
      <alignment horizontal="center"/>
    </xf>
    <xf numFmtId="0" fontId="4" fillId="13" borderId="11" xfId="0" applyFont="1" applyFill="1" applyBorder="1" applyAlignment="1">
      <alignment horizontal="center"/>
    </xf>
    <xf numFmtId="0" fontId="44" fillId="0" borderId="6" xfId="0" applyFont="1" applyBorder="1" applyAlignment="1">
      <alignment horizontal="center" vertical="center"/>
    </xf>
    <xf numFmtId="165" fontId="4" fillId="14" borderId="11" xfId="0" applyNumberFormat="1" applyFont="1" applyFill="1" applyBorder="1" applyAlignment="1">
      <alignment horizontal="center"/>
    </xf>
    <xf numFmtId="0" fontId="5" fillId="14" borderId="8" xfId="0" applyFont="1" applyFill="1" applyBorder="1" applyAlignment="1" applyProtection="1">
      <alignment horizontal="center" vertical="center" wrapText="1"/>
    </xf>
    <xf numFmtId="0" fontId="5" fillId="14" borderId="9" xfId="0" applyFont="1" applyFill="1" applyBorder="1" applyAlignment="1" applyProtection="1">
      <alignment horizontal="center" vertical="center" wrapText="1"/>
    </xf>
    <xf numFmtId="0" fontId="5" fillId="14" borderId="10" xfId="0" applyFont="1" applyFill="1" applyBorder="1" applyAlignment="1" applyProtection="1">
      <alignment horizontal="center" vertical="center" wrapText="1"/>
    </xf>
    <xf numFmtId="0" fontId="5" fillId="13" borderId="15" xfId="0" applyFont="1" applyFill="1" applyBorder="1" applyAlignment="1" applyProtection="1">
      <alignment horizontal="center" vertical="center" wrapText="1"/>
    </xf>
    <xf numFmtId="0" fontId="5" fillId="13" borderId="14" xfId="0" applyFont="1" applyFill="1" applyBorder="1" applyAlignment="1" applyProtection="1">
      <alignment horizontal="center" vertical="center" wrapText="1"/>
    </xf>
    <xf numFmtId="0" fontId="15" fillId="0" borderId="8" xfId="0" applyFont="1" applyFill="1" applyBorder="1" applyAlignment="1" applyProtection="1">
      <alignment horizontal="center" vertical="center"/>
      <protection locked="0"/>
    </xf>
    <xf numFmtId="0" fontId="15" fillId="0" borderId="10" xfId="0" applyFont="1" applyFill="1" applyBorder="1" applyAlignment="1" applyProtection="1">
      <alignment horizontal="center" vertical="center"/>
      <protection locked="0"/>
    </xf>
    <xf numFmtId="0" fontId="15" fillId="0" borderId="11" xfId="0" applyFont="1" applyFill="1" applyBorder="1" applyAlignment="1" applyProtection="1">
      <alignment horizontal="center" vertical="center"/>
      <protection locked="0"/>
    </xf>
    <xf numFmtId="10" fontId="5" fillId="14" borderId="11" xfId="5" applyNumberFormat="1" applyFont="1" applyFill="1" applyBorder="1" applyAlignment="1" applyProtection="1">
      <alignment horizontal="center" vertical="center"/>
    </xf>
    <xf numFmtId="165" fontId="5" fillId="0" borderId="11" xfId="0" applyNumberFormat="1" applyFont="1" applyFill="1" applyBorder="1" applyAlignment="1" applyProtection="1">
      <alignment horizontal="center" vertical="center"/>
      <protection locked="0"/>
    </xf>
    <xf numFmtId="8" fontId="48" fillId="18" borderId="8" xfId="0" applyNumberFormat="1" applyFont="1" applyFill="1" applyBorder="1" applyAlignment="1" applyProtection="1">
      <alignment horizontal="center" vertical="center"/>
    </xf>
    <xf numFmtId="8" fontId="48" fillId="18" borderId="9" xfId="0" applyNumberFormat="1" applyFont="1" applyFill="1" applyBorder="1" applyAlignment="1" applyProtection="1">
      <alignment horizontal="center" vertical="center"/>
    </xf>
    <xf numFmtId="8" fontId="48" fillId="18" borderId="10" xfId="0" applyNumberFormat="1" applyFont="1" applyFill="1" applyBorder="1" applyAlignment="1" applyProtection="1">
      <alignment horizontal="center" vertical="center"/>
    </xf>
    <xf numFmtId="0" fontId="4" fillId="14" borderId="2" xfId="0" applyFont="1" applyFill="1" applyBorder="1" applyAlignment="1" applyProtection="1">
      <alignment horizontal="left" vertical="center" wrapText="1"/>
    </xf>
    <xf numFmtId="0" fontId="4" fillId="14" borderId="3" xfId="0" applyFont="1" applyFill="1" applyBorder="1" applyAlignment="1" applyProtection="1">
      <alignment horizontal="left" vertical="center" wrapText="1"/>
    </xf>
    <xf numFmtId="0" fontId="4" fillId="14" borderId="4" xfId="0" applyFont="1" applyFill="1" applyBorder="1" applyAlignment="1" applyProtection="1">
      <alignment horizontal="left" vertical="center" wrapText="1"/>
    </xf>
    <xf numFmtId="0" fontId="5" fillId="13" borderId="15" xfId="0" applyFont="1" applyFill="1" applyBorder="1" applyAlignment="1">
      <alignment horizontal="center" vertical="center" wrapText="1"/>
    </xf>
    <xf numFmtId="0" fontId="5" fillId="13" borderId="14" xfId="0" applyFont="1" applyFill="1" applyBorder="1" applyAlignment="1">
      <alignment horizontal="center" vertical="center" wrapText="1"/>
    </xf>
    <xf numFmtId="0" fontId="5" fillId="5" borderId="8" xfId="0" applyFont="1" applyFill="1" applyBorder="1" applyAlignment="1" applyProtection="1">
      <alignment horizontal="center" vertical="center"/>
    </xf>
    <xf numFmtId="0" fontId="5" fillId="5" borderId="9" xfId="0" applyFont="1" applyFill="1" applyBorder="1" applyAlignment="1" applyProtection="1">
      <alignment horizontal="center" vertical="center"/>
    </xf>
    <xf numFmtId="0" fontId="5" fillId="5" borderId="10" xfId="0" applyFont="1" applyFill="1" applyBorder="1" applyAlignment="1" applyProtection="1">
      <alignment horizontal="center" vertical="center"/>
    </xf>
    <xf numFmtId="0" fontId="5" fillId="0" borderId="2" xfId="4" applyFont="1" applyFill="1" applyBorder="1" applyAlignment="1" applyProtection="1">
      <alignment horizontal="center" vertical="center" wrapText="1"/>
    </xf>
    <xf numFmtId="0" fontId="5" fillId="0" borderId="3" xfId="4" applyFont="1" applyFill="1" applyBorder="1" applyAlignment="1" applyProtection="1">
      <alignment horizontal="center" vertical="center" wrapText="1"/>
    </xf>
    <xf numFmtId="0" fontId="5" fillId="0" borderId="4" xfId="4" applyFont="1" applyFill="1" applyBorder="1" applyAlignment="1" applyProtection="1">
      <alignment horizontal="center" vertical="center" wrapText="1"/>
    </xf>
    <xf numFmtId="0" fontId="5" fillId="0" borderId="5" xfId="4" applyFont="1" applyFill="1" applyBorder="1" applyAlignment="1" applyProtection="1">
      <alignment horizontal="center" vertical="center" wrapText="1"/>
    </xf>
    <xf numFmtId="0" fontId="5" fillId="0" borderId="6" xfId="4" applyFont="1" applyFill="1" applyBorder="1" applyAlignment="1" applyProtection="1">
      <alignment horizontal="center" vertical="center" wrapText="1"/>
    </xf>
    <xf numFmtId="0" fontId="5" fillId="0" borderId="7" xfId="4" applyFont="1" applyFill="1" applyBorder="1" applyAlignment="1" applyProtection="1">
      <alignment horizontal="center" vertical="center" wrapText="1"/>
    </xf>
    <xf numFmtId="0" fontId="28" fillId="13" borderId="8" xfId="0" applyFont="1" applyFill="1" applyBorder="1" applyAlignment="1" applyProtection="1">
      <alignment horizontal="center" vertical="center"/>
    </xf>
    <xf numFmtId="0" fontId="28" fillId="13" borderId="9" xfId="0" applyFont="1" applyFill="1" applyBorder="1" applyAlignment="1" applyProtection="1">
      <alignment horizontal="center" vertical="center"/>
    </xf>
    <xf numFmtId="0" fontId="28" fillId="13" borderId="10" xfId="0" applyFont="1" applyFill="1" applyBorder="1" applyAlignment="1" applyProtection="1">
      <alignment horizontal="center" vertical="center"/>
    </xf>
    <xf numFmtId="0" fontId="28" fillId="13" borderId="11" xfId="0" applyFont="1" applyFill="1" applyBorder="1" applyAlignment="1" applyProtection="1">
      <alignment horizontal="center" vertical="center"/>
    </xf>
    <xf numFmtId="0" fontId="5" fillId="13" borderId="15" xfId="0" applyFont="1" applyFill="1" applyBorder="1" applyAlignment="1" applyProtection="1">
      <alignment horizontal="center" vertical="center"/>
    </xf>
    <xf numFmtId="0" fontId="5" fillId="13" borderId="14" xfId="0" applyFont="1" applyFill="1" applyBorder="1" applyAlignment="1" applyProtection="1">
      <alignment horizontal="center" vertical="center"/>
    </xf>
    <xf numFmtId="0" fontId="5" fillId="13" borderId="2" xfId="0" applyFont="1" applyFill="1" applyBorder="1" applyAlignment="1" applyProtection="1">
      <alignment horizontal="center" vertical="center"/>
    </xf>
    <xf numFmtId="0" fontId="5" fillId="13" borderId="4" xfId="0" applyFont="1" applyFill="1" applyBorder="1" applyAlignment="1" applyProtection="1">
      <alignment horizontal="center" vertical="center"/>
    </xf>
    <xf numFmtId="0" fontId="5" fillId="13" borderId="5" xfId="0" applyFont="1" applyFill="1" applyBorder="1" applyAlignment="1" applyProtection="1">
      <alignment horizontal="center" vertical="center"/>
    </xf>
    <xf numFmtId="0" fontId="5" fillId="13" borderId="7" xfId="0" applyFont="1" applyFill="1" applyBorder="1" applyAlignment="1" applyProtection="1">
      <alignment horizontal="center" vertical="center"/>
    </xf>
    <xf numFmtId="0" fontId="5" fillId="13" borderId="11" xfId="0" applyFont="1" applyFill="1" applyBorder="1" applyAlignment="1" applyProtection="1">
      <alignment horizontal="center" vertical="center"/>
    </xf>
    <xf numFmtId="0" fontId="5" fillId="13" borderId="8" xfId="0" applyFont="1" applyFill="1" applyBorder="1" applyAlignment="1" applyProtection="1">
      <alignment horizontal="left" vertical="center"/>
    </xf>
    <xf numFmtId="0" fontId="5" fillId="13" borderId="9" xfId="0" applyFont="1" applyFill="1" applyBorder="1" applyAlignment="1" applyProtection="1">
      <alignment horizontal="left" vertical="center"/>
    </xf>
    <xf numFmtId="0" fontId="5" fillId="13" borderId="10" xfId="0" applyFont="1" applyFill="1" applyBorder="1" applyAlignment="1" applyProtection="1">
      <alignment horizontal="left" vertical="center"/>
    </xf>
    <xf numFmtId="0" fontId="5" fillId="14" borderId="8" xfId="0" applyFont="1" applyFill="1" applyBorder="1" applyAlignment="1" applyProtection="1">
      <alignment horizontal="left" vertical="center" wrapText="1"/>
    </xf>
    <xf numFmtId="0" fontId="5" fillId="14" borderId="9" xfId="0" applyFont="1" applyFill="1" applyBorder="1" applyAlignment="1" applyProtection="1">
      <alignment horizontal="left" vertical="center" wrapText="1"/>
    </xf>
    <xf numFmtId="0" fontId="5" fillId="14" borderId="10" xfId="0" applyFont="1" applyFill="1" applyBorder="1" applyAlignment="1" applyProtection="1">
      <alignment horizontal="left" vertical="center" wrapText="1"/>
    </xf>
    <xf numFmtId="0" fontId="15" fillId="14" borderId="11" xfId="0" applyFont="1" applyFill="1" applyBorder="1" applyAlignment="1" applyProtection="1">
      <alignment horizontal="center" vertical="center" wrapText="1"/>
    </xf>
    <xf numFmtId="0" fontId="5" fillId="14" borderId="11" xfId="0" applyFont="1" applyFill="1" applyBorder="1" applyAlignment="1" applyProtection="1">
      <alignment horizontal="left" vertical="center" wrapText="1"/>
    </xf>
    <xf numFmtId="0" fontId="15" fillId="14" borderId="8" xfId="0" applyFont="1" applyFill="1" applyBorder="1" applyAlignment="1" applyProtection="1">
      <alignment horizontal="center" vertical="center" wrapText="1"/>
    </xf>
    <xf numFmtId="0" fontId="15" fillId="14" borderId="9" xfId="0" applyFont="1" applyFill="1" applyBorder="1" applyAlignment="1" applyProtection="1">
      <alignment horizontal="center" vertical="center" wrapText="1"/>
    </xf>
    <xf numFmtId="0" fontId="15" fillId="14" borderId="10" xfId="0" applyFont="1" applyFill="1" applyBorder="1" applyAlignment="1" applyProtection="1">
      <alignment horizontal="center" vertical="center" wrapText="1"/>
    </xf>
    <xf numFmtId="0" fontId="5" fillId="13" borderId="11" xfId="0" applyFont="1" applyFill="1" applyBorder="1" applyAlignment="1" applyProtection="1">
      <alignment horizontal="center" vertical="center" wrapText="1"/>
    </xf>
    <xf numFmtId="0" fontId="8" fillId="15" borderId="11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 applyProtection="1">
      <alignment horizontal="left" vertical="center"/>
    </xf>
    <xf numFmtId="0" fontId="5" fillId="14" borderId="3" xfId="0" applyFont="1" applyFill="1" applyBorder="1" applyAlignment="1" applyProtection="1">
      <alignment horizontal="left" vertical="center"/>
    </xf>
    <xf numFmtId="0" fontId="5" fillId="14" borderId="4" xfId="0" applyFont="1" applyFill="1" applyBorder="1" applyAlignment="1" applyProtection="1">
      <alignment horizontal="left" vertical="center"/>
    </xf>
    <xf numFmtId="0" fontId="5" fillId="13" borderId="8" xfId="0" applyFont="1" applyFill="1" applyBorder="1" applyAlignment="1" applyProtection="1">
      <alignment horizontal="center" vertical="center"/>
    </xf>
    <xf numFmtId="0" fontId="5" fillId="13" borderId="9" xfId="0" applyFont="1" applyFill="1" applyBorder="1" applyAlignment="1" applyProtection="1">
      <alignment horizontal="center" vertical="center"/>
    </xf>
    <xf numFmtId="0" fontId="5" fillId="13" borderId="10" xfId="0" applyFont="1" applyFill="1" applyBorder="1" applyAlignment="1" applyProtection="1">
      <alignment horizontal="center" vertical="center"/>
    </xf>
    <xf numFmtId="0" fontId="5" fillId="14" borderId="2" xfId="0" applyFont="1" applyFill="1" applyBorder="1" applyAlignment="1" applyProtection="1">
      <alignment horizontal="left" vertical="center" wrapText="1"/>
    </xf>
    <xf numFmtId="0" fontId="5" fillId="14" borderId="3" xfId="0" applyFont="1" applyFill="1" applyBorder="1" applyAlignment="1" applyProtection="1">
      <alignment horizontal="left" vertical="center" wrapText="1"/>
    </xf>
    <xf numFmtId="0" fontId="5" fillId="14" borderId="4" xfId="0" applyFont="1" applyFill="1" applyBorder="1" applyAlignment="1" applyProtection="1">
      <alignment horizontal="left" vertical="center" wrapText="1"/>
    </xf>
    <xf numFmtId="0" fontId="29" fillId="14" borderId="11" xfId="0" applyFont="1" applyFill="1" applyBorder="1" applyAlignment="1" applyProtection="1">
      <alignment horizontal="left" vertical="center" wrapText="1"/>
    </xf>
    <xf numFmtId="0" fontId="5" fillId="13" borderId="8" xfId="0" applyFont="1" applyFill="1" applyBorder="1" applyAlignment="1" applyProtection="1">
      <alignment horizontal="left" vertical="center" wrapText="1"/>
    </xf>
    <xf numFmtId="0" fontId="5" fillId="13" borderId="9" xfId="0" applyFont="1" applyFill="1" applyBorder="1" applyAlignment="1" applyProtection="1">
      <alignment horizontal="left" vertical="center" wrapText="1"/>
    </xf>
    <xf numFmtId="0" fontId="5" fillId="13" borderId="10" xfId="0" applyFont="1" applyFill="1" applyBorder="1" applyAlignment="1" applyProtection="1">
      <alignment horizontal="left" vertical="center" wrapText="1"/>
    </xf>
    <xf numFmtId="0" fontId="5" fillId="14" borderId="11" xfId="0" applyFont="1" applyFill="1" applyBorder="1" applyAlignment="1" applyProtection="1">
      <alignment horizontal="left" vertical="center"/>
    </xf>
    <xf numFmtId="0" fontId="9" fillId="14" borderId="8" xfId="0" applyFont="1" applyFill="1" applyBorder="1" applyAlignment="1" applyProtection="1">
      <alignment horizontal="left" vertical="center"/>
    </xf>
    <xf numFmtId="0" fontId="9" fillId="14" borderId="9" xfId="0" applyFont="1" applyFill="1" applyBorder="1" applyAlignment="1" applyProtection="1">
      <alignment horizontal="left" vertical="center"/>
    </xf>
    <xf numFmtId="0" fontId="9" fillId="14" borderId="10" xfId="0" applyFont="1" applyFill="1" applyBorder="1" applyAlignment="1" applyProtection="1">
      <alignment horizontal="left" vertical="center"/>
    </xf>
    <xf numFmtId="0" fontId="5" fillId="14" borderId="8" xfId="0" applyFont="1" applyFill="1" applyBorder="1" applyAlignment="1" applyProtection="1">
      <alignment horizontal="left" vertical="center"/>
    </xf>
    <xf numFmtId="0" fontId="5" fillId="14" borderId="9" xfId="0" applyFont="1" applyFill="1" applyBorder="1" applyAlignment="1" applyProtection="1">
      <alignment horizontal="left" vertical="center"/>
    </xf>
    <xf numFmtId="0" fontId="4" fillId="14" borderId="8" xfId="0" applyFont="1" applyFill="1" applyBorder="1" applyAlignment="1" applyProtection="1">
      <alignment horizontal="left" vertical="center" wrapText="1"/>
    </xf>
    <xf numFmtId="0" fontId="4" fillId="14" borderId="9" xfId="0" applyFont="1" applyFill="1" applyBorder="1" applyAlignment="1" applyProtection="1">
      <alignment horizontal="left" vertical="center" wrapText="1"/>
    </xf>
    <xf numFmtId="0" fontId="4" fillId="14" borderId="10" xfId="0" applyFont="1" applyFill="1" applyBorder="1" applyAlignment="1" applyProtection="1">
      <alignment horizontal="left" vertical="center" wrapText="1"/>
    </xf>
    <xf numFmtId="0" fontId="12" fillId="0" borderId="3" xfId="0" applyFont="1" applyBorder="1" applyAlignment="1">
      <alignment horizontal="center" wrapText="1"/>
    </xf>
    <xf numFmtId="0" fontId="5" fillId="5" borderId="11" xfId="0" applyFont="1" applyFill="1" applyBorder="1" applyAlignment="1" applyProtection="1">
      <alignment horizontal="center" vertical="center" wrapText="1"/>
    </xf>
    <xf numFmtId="0" fontId="16" fillId="0" borderId="8" xfId="0" applyFont="1" applyBorder="1" applyAlignment="1" applyProtection="1">
      <alignment horizontal="center" vertical="center" wrapText="1"/>
      <protection locked="0"/>
    </xf>
    <xf numFmtId="0" fontId="16" fillId="0" borderId="9" xfId="0" applyFont="1" applyBorder="1" applyAlignment="1" applyProtection="1">
      <alignment horizontal="center" vertical="center" wrapText="1"/>
      <protection locked="0"/>
    </xf>
    <xf numFmtId="0" fontId="16" fillId="0" borderId="10" xfId="0" applyFont="1" applyBorder="1" applyAlignment="1" applyProtection="1">
      <alignment horizontal="center" vertical="center" wrapText="1"/>
      <protection locked="0"/>
    </xf>
    <xf numFmtId="8" fontId="5" fillId="0" borderId="11" xfId="0" applyNumberFormat="1" applyFont="1" applyFill="1" applyBorder="1" applyAlignment="1" applyProtection="1">
      <alignment horizontal="center" vertical="center"/>
      <protection locked="0"/>
    </xf>
    <xf numFmtId="0" fontId="21" fillId="13" borderId="8" xfId="0" applyFont="1" applyFill="1" applyBorder="1" applyAlignment="1" applyProtection="1">
      <alignment horizontal="left" vertical="center" wrapText="1"/>
    </xf>
    <xf numFmtId="0" fontId="21" fillId="13" borderId="9" xfId="0" applyFont="1" applyFill="1" applyBorder="1" applyAlignment="1" applyProtection="1">
      <alignment horizontal="left" vertical="center" wrapText="1"/>
    </xf>
    <xf numFmtId="8" fontId="5" fillId="13" borderId="11" xfId="0" applyNumberFormat="1" applyFont="1" applyFill="1" applyBorder="1" applyAlignment="1" applyProtection="1">
      <alignment horizontal="center" vertical="center" wrapText="1"/>
    </xf>
    <xf numFmtId="8" fontId="5" fillId="0" borderId="2" xfId="0" applyNumberFormat="1" applyFont="1" applyFill="1" applyBorder="1" applyAlignment="1" applyProtection="1">
      <alignment horizontal="center" vertical="center"/>
      <protection locked="0"/>
    </xf>
    <xf numFmtId="8" fontId="5" fillId="0" borderId="4" xfId="0" applyNumberFormat="1" applyFont="1" applyFill="1" applyBorder="1" applyAlignment="1" applyProtection="1">
      <alignment horizontal="center" vertical="center"/>
      <protection locked="0"/>
    </xf>
    <xf numFmtId="8" fontId="5" fillId="0" borderId="17" xfId="0" applyNumberFormat="1" applyFont="1" applyFill="1" applyBorder="1" applyAlignment="1" applyProtection="1">
      <alignment horizontal="center" vertical="center"/>
      <protection locked="0"/>
    </xf>
    <xf numFmtId="8" fontId="5" fillId="0" borderId="12" xfId="0" applyNumberFormat="1" applyFont="1" applyFill="1" applyBorder="1" applyAlignment="1" applyProtection="1">
      <alignment horizontal="center" vertical="center"/>
      <protection locked="0"/>
    </xf>
    <xf numFmtId="8" fontId="5" fillId="0" borderId="5" xfId="0" applyNumberFormat="1" applyFont="1" applyFill="1" applyBorder="1" applyAlignment="1" applyProtection="1">
      <alignment horizontal="center" vertical="center"/>
      <protection locked="0"/>
    </xf>
    <xf numFmtId="8" fontId="5" fillId="0" borderId="7" xfId="0" applyNumberFormat="1" applyFont="1" applyFill="1" applyBorder="1" applyAlignment="1" applyProtection="1">
      <alignment horizontal="center" vertical="center"/>
      <protection locked="0"/>
    </xf>
    <xf numFmtId="8" fontId="32" fillId="0" borderId="6" xfId="0" applyNumberFormat="1" applyFont="1" applyFill="1" applyBorder="1" applyAlignment="1">
      <alignment horizontal="left" vertical="center"/>
    </xf>
    <xf numFmtId="165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31" fillId="13" borderId="11" xfId="0" applyFont="1" applyFill="1" applyBorder="1" applyAlignment="1" applyProtection="1">
      <alignment horizontal="center" vertical="center" wrapText="1"/>
    </xf>
    <xf numFmtId="0" fontId="5" fillId="14" borderId="11" xfId="0" applyFont="1" applyFill="1" applyBorder="1" applyAlignment="1" applyProtection="1">
      <alignment horizontal="center" vertical="center" wrapText="1"/>
    </xf>
    <xf numFmtId="0" fontId="21" fillId="5" borderId="11" xfId="4" applyFont="1" applyFill="1" applyBorder="1" applyAlignment="1" applyProtection="1">
      <alignment horizontal="center" vertical="center" wrapText="1"/>
      <protection locked="0"/>
    </xf>
    <xf numFmtId="0" fontId="30" fillId="17" borderId="8" xfId="0" applyFont="1" applyFill="1" applyBorder="1" applyAlignment="1">
      <alignment horizontal="center" vertical="center" wrapText="1"/>
    </xf>
    <xf numFmtId="0" fontId="30" fillId="17" borderId="9" xfId="0" applyFont="1" applyFill="1" applyBorder="1" applyAlignment="1">
      <alignment horizontal="center" vertical="center"/>
    </xf>
    <xf numFmtId="0" fontId="30" fillId="17" borderId="10" xfId="0" applyFont="1" applyFill="1" applyBorder="1" applyAlignment="1">
      <alignment horizontal="center" vertical="center"/>
    </xf>
    <xf numFmtId="0" fontId="9" fillId="22" borderId="2" xfId="0" applyFont="1" applyFill="1" applyBorder="1" applyAlignment="1" applyProtection="1">
      <alignment horizontal="left" vertical="center" wrapText="1"/>
    </xf>
    <xf numFmtId="0" fontId="9" fillId="22" borderId="3" xfId="0" applyFont="1" applyFill="1" applyBorder="1" applyAlignment="1" applyProtection="1">
      <alignment horizontal="left" vertical="center" wrapText="1"/>
    </xf>
    <xf numFmtId="0" fontId="9" fillId="22" borderId="4" xfId="0" applyFont="1" applyFill="1" applyBorder="1" applyAlignment="1" applyProtection="1">
      <alignment horizontal="left" vertical="center" wrapText="1"/>
    </xf>
    <xf numFmtId="0" fontId="9" fillId="22" borderId="17" xfId="0" applyFont="1" applyFill="1" applyBorder="1" applyAlignment="1" applyProtection="1">
      <alignment horizontal="left" vertical="center" wrapText="1"/>
    </xf>
    <xf numFmtId="0" fontId="9" fillId="22" borderId="0" xfId="0" applyFont="1" applyFill="1" applyBorder="1" applyAlignment="1" applyProtection="1">
      <alignment horizontal="left" vertical="center" wrapText="1"/>
    </xf>
    <xf numFmtId="0" fontId="9" fillId="22" borderId="12" xfId="0" applyFont="1" applyFill="1" applyBorder="1" applyAlignment="1" applyProtection="1">
      <alignment horizontal="left" vertical="center" wrapText="1"/>
    </xf>
    <xf numFmtId="0" fontId="4" fillId="5" borderId="0" xfId="0" applyFont="1" applyFill="1" applyBorder="1" applyAlignment="1">
      <alignment horizontal="center"/>
    </xf>
    <xf numFmtId="8" fontId="8" fillId="18" borderId="8" xfId="0" applyNumberFormat="1" applyFont="1" applyFill="1" applyBorder="1" applyAlignment="1" applyProtection="1">
      <alignment horizontal="center" vertical="center"/>
    </xf>
    <xf numFmtId="8" fontId="8" fillId="18" borderId="9" xfId="0" applyNumberFormat="1" applyFont="1" applyFill="1" applyBorder="1" applyAlignment="1" applyProtection="1">
      <alignment horizontal="center" vertical="center"/>
    </xf>
    <xf numFmtId="8" fontId="8" fillId="18" borderId="10" xfId="0" applyNumberFormat="1" applyFont="1" applyFill="1" applyBorder="1" applyAlignment="1" applyProtection="1">
      <alignment horizontal="center" vertical="center"/>
    </xf>
    <xf numFmtId="0" fontId="4" fillId="14" borderId="11" xfId="4" applyFont="1" applyFill="1" applyBorder="1" applyAlignment="1" applyProtection="1">
      <alignment horizontal="center" vertical="center" wrapText="1"/>
    </xf>
    <xf numFmtId="0" fontId="36" fillId="0" borderId="11" xfId="4" applyFont="1" applyFill="1" applyBorder="1" applyAlignment="1" applyProtection="1">
      <alignment horizontal="center" vertical="center" wrapText="1"/>
      <protection locked="0"/>
    </xf>
    <xf numFmtId="0" fontId="5" fillId="14" borderId="8" xfId="4" applyFont="1" applyFill="1" applyBorder="1" applyAlignment="1" applyProtection="1">
      <alignment horizontal="center" vertical="center" wrapText="1"/>
    </xf>
    <xf numFmtId="0" fontId="5" fillId="14" borderId="10" xfId="4" applyFont="1" applyFill="1" applyBorder="1" applyAlignment="1" applyProtection="1">
      <alignment horizontal="center" vertical="center" wrapText="1"/>
    </xf>
    <xf numFmtId="0" fontId="5" fillId="14" borderId="10" xfId="0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5" fillId="0" borderId="11" xfId="4" applyFont="1" applyFill="1" applyBorder="1" applyAlignment="1" applyProtection="1">
      <alignment horizontal="center" vertical="center" wrapText="1"/>
    </xf>
    <xf numFmtId="0" fontId="29" fillId="10" borderId="11" xfId="4" applyFont="1" applyFill="1" applyBorder="1" applyAlignment="1" applyProtection="1">
      <alignment horizontal="center" vertical="center" wrapText="1"/>
    </xf>
    <xf numFmtId="0" fontId="21" fillId="20" borderId="11" xfId="4" applyNumberFormat="1" applyFont="1" applyFill="1" applyBorder="1" applyAlignment="1" applyProtection="1">
      <alignment horizontal="center" vertical="center" wrapText="1"/>
    </xf>
    <xf numFmtId="0" fontId="21" fillId="20" borderId="11" xfId="4" applyFont="1" applyFill="1" applyBorder="1" applyAlignment="1" applyProtection="1">
      <alignment horizontal="center" vertical="center" wrapText="1"/>
    </xf>
    <xf numFmtId="0" fontId="21" fillId="10" borderId="8" xfId="0" applyFont="1" applyFill="1" applyBorder="1" applyAlignment="1" applyProtection="1">
      <alignment horizontal="left" vertical="center"/>
    </xf>
    <xf numFmtId="0" fontId="21" fillId="10" borderId="9" xfId="0" applyFont="1" applyFill="1" applyBorder="1" applyAlignment="1" applyProtection="1">
      <alignment horizontal="left" vertical="center"/>
    </xf>
    <xf numFmtId="0" fontId="21" fillId="10" borderId="10" xfId="0" applyFont="1" applyFill="1" applyBorder="1" applyAlignment="1" applyProtection="1">
      <alignment horizontal="left" vertical="center"/>
    </xf>
    <xf numFmtId="8" fontId="5" fillId="5" borderId="11" xfId="0" applyNumberFormat="1" applyFont="1" applyFill="1" applyBorder="1" applyAlignment="1" applyProtection="1">
      <alignment horizontal="center" vertical="center"/>
      <protection locked="0"/>
    </xf>
    <xf numFmtId="0" fontId="8" fillId="11" borderId="11" xfId="0" applyFont="1" applyFill="1" applyBorder="1" applyAlignment="1" applyProtection="1">
      <alignment horizontal="center" vertical="center" wrapText="1"/>
    </xf>
    <xf numFmtId="0" fontId="39" fillId="21" borderId="8" xfId="0" applyFont="1" applyFill="1" applyBorder="1" applyAlignment="1" applyProtection="1">
      <alignment horizontal="center" vertical="center" wrapText="1"/>
    </xf>
    <xf numFmtId="0" fontId="39" fillId="21" borderId="9" xfId="0" applyFont="1" applyFill="1" applyBorder="1" applyAlignment="1" applyProtection="1">
      <alignment horizontal="center" vertical="center" wrapText="1"/>
    </xf>
    <xf numFmtId="0" fontId="39" fillId="21" borderId="10" xfId="0" applyFont="1" applyFill="1" applyBorder="1" applyAlignment="1" applyProtection="1">
      <alignment horizontal="center" vertical="center" wrapText="1"/>
    </xf>
    <xf numFmtId="8" fontId="21" fillId="10" borderId="11" xfId="0" applyNumberFormat="1" applyFont="1" applyFill="1" applyBorder="1" applyAlignment="1" applyProtection="1">
      <alignment horizontal="left" vertical="center"/>
    </xf>
    <xf numFmtId="8" fontId="40" fillId="11" borderId="5" xfId="0" applyNumberFormat="1" applyFont="1" applyFill="1" applyBorder="1" applyAlignment="1" applyProtection="1">
      <alignment horizontal="center" vertical="center"/>
    </xf>
    <xf numFmtId="8" fontId="40" fillId="11" borderId="6" xfId="0" applyNumberFormat="1" applyFont="1" applyFill="1" applyBorder="1" applyAlignment="1" applyProtection="1">
      <alignment horizontal="center" vertical="center"/>
    </xf>
    <xf numFmtId="8" fontId="40" fillId="11" borderId="0" xfId="0" applyNumberFormat="1" applyFont="1" applyFill="1" applyBorder="1" applyAlignment="1" applyProtection="1">
      <alignment horizontal="center" vertical="center"/>
    </xf>
    <xf numFmtId="8" fontId="40" fillId="11" borderId="12" xfId="0" applyNumberFormat="1" applyFont="1" applyFill="1" applyBorder="1" applyAlignment="1" applyProtection="1">
      <alignment horizontal="center" vertical="center"/>
    </xf>
    <xf numFmtId="0" fontId="27" fillId="10" borderId="11" xfId="0" applyFont="1" applyFill="1" applyBorder="1" applyAlignment="1" applyProtection="1">
      <alignment horizontal="left" vertical="center" wrapText="1"/>
    </xf>
    <xf numFmtId="8" fontId="21" fillId="10" borderId="8" xfId="0" applyNumberFormat="1" applyFont="1" applyFill="1" applyBorder="1" applyAlignment="1" applyProtection="1">
      <alignment horizontal="left" vertical="center"/>
    </xf>
    <xf numFmtId="8" fontId="21" fillId="10" borderId="9" xfId="0" applyNumberFormat="1" applyFont="1" applyFill="1" applyBorder="1" applyAlignment="1" applyProtection="1">
      <alignment horizontal="left" vertical="center"/>
    </xf>
    <xf numFmtId="8" fontId="21" fillId="10" borderId="10" xfId="0" applyNumberFormat="1" applyFont="1" applyFill="1" applyBorder="1" applyAlignment="1" applyProtection="1">
      <alignment horizontal="left" vertical="center"/>
    </xf>
  </cellXfs>
  <cellStyles count="10">
    <cellStyle name="40% - Ênfase1" xfId="2" builtinId="31"/>
    <cellStyle name="60% - Ênfase1" xfId="3" builtinId="32"/>
    <cellStyle name="Moeda" xfId="6" builtinId="4"/>
    <cellStyle name="Normal" xfId="0" builtinId="0"/>
    <cellStyle name="Normal 2" xfId="4"/>
    <cellStyle name="Normal 3" xfId="7"/>
    <cellStyle name="Nota" xfId="1" builtinId="10"/>
    <cellStyle name="Porcentagem" xfId="5" builtinId="5"/>
    <cellStyle name="Porcentagem 2" xfId="8"/>
    <cellStyle name="Texto Explicativo 2" xfId="9"/>
  </cellStyles>
  <dxfs count="32">
    <dxf>
      <font>
        <b/>
        <i val="0"/>
        <color rgb="FFFF0000"/>
      </font>
      <fill>
        <patternFill patternType="none">
          <bgColor auto="1"/>
        </patternFill>
      </fill>
    </dxf>
    <dxf>
      <font>
        <b/>
        <i val="0"/>
        <color rgb="FFFF0000"/>
      </font>
      <fill>
        <patternFill patternType="none">
          <bgColor auto="1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ill>
        <patternFill>
          <bgColor theme="6" tint="0.39994506668294322"/>
        </patternFill>
      </fill>
    </dxf>
    <dxf>
      <font>
        <b/>
        <i val="0"/>
        <color theme="0"/>
      </font>
      <fill>
        <patternFill>
          <bgColor theme="5"/>
        </patternFill>
      </fill>
    </dxf>
    <dxf>
      <font>
        <b/>
        <i val="0"/>
        <color rgb="FFC00000"/>
      </font>
    </dxf>
    <dxf>
      <font>
        <color rgb="FF006600"/>
      </font>
    </dxf>
  </dxfs>
  <tableStyles count="0" defaultTableStyle="TableStyleMedium2" defaultPivotStyle="PivotStyleLight16"/>
  <colors>
    <mruColors>
      <color rgb="FFF9EEED"/>
      <color rgb="FFFFFFB3"/>
      <color rgb="FFFFFF99"/>
      <color rgb="FF5DFF5D"/>
      <color rgb="FF006600"/>
      <color rgb="FF00CC00"/>
      <color rgb="FF33CC33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783551</xdr:colOff>
      <xdr:row>1</xdr:row>
      <xdr:rowOff>55080</xdr:rowOff>
    </xdr:from>
    <xdr:to>
      <xdr:col>3</xdr:col>
      <xdr:colOff>1651000</xdr:colOff>
      <xdr:row>2</xdr:row>
      <xdr:rowOff>791469</xdr:rowOff>
    </xdr:to>
    <xdr:pic>
      <xdr:nvPicPr>
        <xdr:cNvPr id="4" name="Imagem 3">
          <a:extLst>
            <a:ext uri="{FF2B5EF4-FFF2-40B4-BE49-F238E27FC236}">
              <a16:creationId xmlns=""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49468" y="203247"/>
          <a:ext cx="867449" cy="895139"/>
        </a:xfrm>
        <a:prstGeom prst="rect">
          <a:avLst/>
        </a:prstGeom>
      </xdr:spPr>
    </xdr:pic>
    <xdr:clientData/>
  </xdr:twoCellAnchor>
  <xdr:twoCellAnchor>
    <xdr:from>
      <xdr:col>9</xdr:col>
      <xdr:colOff>581027</xdr:colOff>
      <xdr:row>24</xdr:row>
      <xdr:rowOff>24209</xdr:rowOff>
    </xdr:from>
    <xdr:to>
      <xdr:col>10</xdr:col>
      <xdr:colOff>1111250</xdr:colOff>
      <xdr:row>25</xdr:row>
      <xdr:rowOff>10583</xdr:rowOff>
    </xdr:to>
    <xdr:sp macro="" textlink="">
      <xdr:nvSpPr>
        <xdr:cNvPr id="9" name="Seta para a direita 8">
          <a:extLst>
            <a:ext uri="{FF2B5EF4-FFF2-40B4-BE49-F238E27FC236}">
              <a16:creationId xmlns="" xmlns:a16="http://schemas.microsoft.com/office/drawing/2014/main" id="{00000000-0008-0000-0000-000009000000}"/>
            </a:ext>
          </a:extLst>
        </xdr:cNvPr>
        <xdr:cNvSpPr/>
      </xdr:nvSpPr>
      <xdr:spPr>
        <a:xfrm>
          <a:off x="9513360" y="8977709"/>
          <a:ext cx="1387473" cy="367374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>
    <xdr:from>
      <xdr:col>9</xdr:col>
      <xdr:colOff>550332</xdr:colOff>
      <xdr:row>22</xdr:row>
      <xdr:rowOff>31749</xdr:rowOff>
    </xdr:from>
    <xdr:to>
      <xdr:col>10</xdr:col>
      <xdr:colOff>1058333</xdr:colOff>
      <xdr:row>22</xdr:row>
      <xdr:rowOff>412750</xdr:rowOff>
    </xdr:to>
    <xdr:sp macro="" textlink="">
      <xdr:nvSpPr>
        <xdr:cNvPr id="11" name="Seta para a direita 10">
          <a:extLst>
            <a:ext uri="{FF2B5EF4-FFF2-40B4-BE49-F238E27FC236}">
              <a16:creationId xmlns="" xmlns:a16="http://schemas.microsoft.com/office/drawing/2014/main" id="{00000000-0008-0000-0000-00000B000000}"/>
            </a:ext>
          </a:extLst>
        </xdr:cNvPr>
        <xdr:cNvSpPr/>
      </xdr:nvSpPr>
      <xdr:spPr>
        <a:xfrm>
          <a:off x="9482665" y="8127999"/>
          <a:ext cx="1365251" cy="381001"/>
        </a:xfrm>
        <a:prstGeom prst="rightArrow">
          <a:avLst/>
        </a:prstGeom>
        <a:solidFill>
          <a:schemeClr val="accent1">
            <a:lumMod val="40000"/>
            <a:lumOff val="60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14</xdr:col>
      <xdr:colOff>517909</xdr:colOff>
      <xdr:row>2</xdr:row>
      <xdr:rowOff>118001</xdr:rowOff>
    </xdr:from>
    <xdr:to>
      <xdr:col>15</xdr:col>
      <xdr:colOff>1062539</xdr:colOff>
      <xdr:row>2</xdr:row>
      <xdr:rowOff>658001</xdr:rowOff>
    </xdr:to>
    <xdr:pic>
      <xdr:nvPicPr>
        <xdr:cNvPr id="3" name="Imagem 2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4326" y="424918"/>
          <a:ext cx="1645297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699557</xdr:colOff>
      <xdr:row>2</xdr:row>
      <xdr:rowOff>1058</xdr:rowOff>
    </xdr:from>
    <xdr:to>
      <xdr:col>10</xdr:col>
      <xdr:colOff>1638297</xdr:colOff>
      <xdr:row>2</xdr:row>
      <xdr:rowOff>969764</xdr:rowOff>
    </xdr:to>
    <xdr:pic>
      <xdr:nvPicPr>
        <xdr:cNvPr id="5" name="Imagem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62807" y="350308"/>
          <a:ext cx="938740" cy="968706"/>
        </a:xfrm>
        <a:prstGeom prst="rect">
          <a:avLst/>
        </a:prstGeom>
      </xdr:spPr>
    </xdr:pic>
    <xdr:clientData/>
  </xdr:twoCellAnchor>
  <xdr:twoCellAnchor editAs="oneCell">
    <xdr:from>
      <xdr:col>2</xdr:col>
      <xdr:colOff>404378</xdr:colOff>
      <xdr:row>2</xdr:row>
      <xdr:rowOff>219987</xdr:rowOff>
    </xdr:from>
    <xdr:to>
      <xdr:col>3</xdr:col>
      <xdr:colOff>497774</xdr:colOff>
      <xdr:row>2</xdr:row>
      <xdr:rowOff>759987</xdr:rowOff>
    </xdr:to>
    <xdr:pic>
      <xdr:nvPicPr>
        <xdr:cNvPr id="6" name="Imagem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0153" y="572412"/>
          <a:ext cx="164914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1">
    <pageSetUpPr autoPageBreaks="0" fitToPage="1"/>
  </sheetPr>
  <dimension ref="A1:AB333"/>
  <sheetViews>
    <sheetView showGridLines="0" tabSelected="1" zoomScale="90" zoomScaleNormal="90" zoomScaleSheetLayoutView="85" workbookViewId="0">
      <selection activeCell="F23" sqref="F23:I23"/>
    </sheetView>
  </sheetViews>
  <sheetFormatPr defaultRowHeight="15" outlineLevelRow="1" x14ac:dyDescent="0.25"/>
  <cols>
    <col min="1" max="1" width="1.42578125" style="5" customWidth="1"/>
    <col min="2" max="2" width="7.28515625" style="1" customWidth="1"/>
    <col min="3" max="3" width="25.85546875" style="47" customWidth="1"/>
    <col min="4" max="4" width="35.42578125" style="1" customWidth="1"/>
    <col min="5" max="5" width="12.85546875" style="1" customWidth="1"/>
    <col min="6" max="6" width="12.7109375" style="1" customWidth="1"/>
    <col min="7" max="7" width="8" style="47" customWidth="1"/>
    <col min="8" max="8" width="8.42578125" style="47" customWidth="1"/>
    <col min="9" max="9" width="8.7109375" style="47" customWidth="1"/>
    <col min="10" max="10" width="12.85546875" style="1" customWidth="1"/>
    <col min="11" max="11" width="21.85546875" style="1" customWidth="1"/>
    <col min="12" max="12" width="18.140625" style="1" customWidth="1"/>
    <col min="13" max="13" width="15.28515625" style="47" customWidth="1"/>
    <col min="14" max="14" width="14.140625" style="1" customWidth="1"/>
    <col min="15" max="15" width="16.42578125" style="1" customWidth="1"/>
    <col min="16" max="16" width="28.7109375" style="1" customWidth="1"/>
    <col min="17" max="17" width="31.140625" style="50" hidden="1" customWidth="1"/>
    <col min="18" max="18" width="31.140625" style="49" customWidth="1"/>
    <col min="19" max="19" width="9.140625" style="6" customWidth="1"/>
    <col min="20" max="20" width="14.85546875" style="6" customWidth="1"/>
    <col min="21" max="16384" width="9.140625" style="6"/>
  </cols>
  <sheetData>
    <row r="1" spans="1:28" s="49" customFormat="1" ht="40.5" customHeight="1" x14ac:dyDescent="0.25">
      <c r="A1" s="48"/>
      <c r="B1" s="163" t="s">
        <v>87</v>
      </c>
      <c r="C1" s="163"/>
      <c r="D1" s="163"/>
      <c r="E1" s="163"/>
      <c r="F1" s="163"/>
      <c r="G1" s="163"/>
      <c r="H1" s="163"/>
      <c r="I1" s="163"/>
      <c r="J1" s="163"/>
      <c r="K1" s="163"/>
      <c r="L1" s="163"/>
      <c r="M1" s="163"/>
      <c r="N1" s="163"/>
      <c r="O1" s="163"/>
      <c r="P1" s="163"/>
      <c r="Q1" s="50"/>
      <c r="AB1" s="52" t="s">
        <v>36</v>
      </c>
    </row>
    <row r="2" spans="1:28" ht="12.75" customHeight="1" x14ac:dyDescent="0.25">
      <c r="B2" s="186" t="s">
        <v>100</v>
      </c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8"/>
      <c r="R2" s="48"/>
      <c r="S2" s="5"/>
    </row>
    <row r="3" spans="1:28" ht="64.5" customHeight="1" x14ac:dyDescent="0.25">
      <c r="B3" s="189"/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1"/>
      <c r="Q3" s="2"/>
      <c r="R3" s="48"/>
      <c r="S3" s="5"/>
    </row>
    <row r="4" spans="1:28" ht="30" customHeight="1" x14ac:dyDescent="0.25">
      <c r="B4" s="195" t="s">
        <v>55</v>
      </c>
      <c r="C4" s="195"/>
      <c r="D4" s="195"/>
      <c r="E4" s="195"/>
      <c r="F4" s="195"/>
      <c r="G4" s="195"/>
      <c r="H4" s="195"/>
      <c r="I4" s="195"/>
      <c r="J4" s="195"/>
      <c r="K4" s="195"/>
      <c r="L4" s="193" t="s">
        <v>78</v>
      </c>
      <c r="M4" s="193"/>
      <c r="N4" s="193"/>
      <c r="O4" s="193"/>
      <c r="P4" s="194"/>
      <c r="Q4" s="21"/>
      <c r="R4" s="48"/>
      <c r="S4" s="5"/>
    </row>
    <row r="5" spans="1:28" ht="30" customHeight="1" x14ac:dyDescent="0.25">
      <c r="B5" s="256" t="s">
        <v>9</v>
      </c>
      <c r="C5" s="256"/>
      <c r="D5" s="240"/>
      <c r="E5" s="241"/>
      <c r="F5" s="241"/>
      <c r="G5" s="241"/>
      <c r="H5" s="241"/>
      <c r="I5" s="241"/>
      <c r="J5" s="241"/>
      <c r="K5" s="242"/>
      <c r="L5" s="261" t="s">
        <v>79</v>
      </c>
      <c r="M5" s="262"/>
      <c r="N5" s="262"/>
      <c r="O5" s="262"/>
      <c r="P5" s="263"/>
      <c r="Q5" s="3"/>
      <c r="R5" s="48"/>
      <c r="S5" s="5"/>
    </row>
    <row r="6" spans="1:28" ht="32.25" customHeight="1" x14ac:dyDescent="0.25">
      <c r="B6" s="271" t="s">
        <v>31</v>
      </c>
      <c r="C6" s="271"/>
      <c r="D6" s="272"/>
      <c r="E6" s="272"/>
      <c r="F6" s="272"/>
      <c r="G6" s="272"/>
      <c r="H6" s="272"/>
      <c r="I6" s="272"/>
      <c r="J6" s="272"/>
      <c r="K6" s="272"/>
      <c r="L6" s="264"/>
      <c r="M6" s="265"/>
      <c r="N6" s="265"/>
      <c r="O6" s="265"/>
      <c r="P6" s="266"/>
      <c r="Q6" s="4"/>
      <c r="R6" s="48"/>
      <c r="S6" s="5"/>
    </row>
    <row r="7" spans="1:28" ht="35.25" customHeight="1" x14ac:dyDescent="0.25">
      <c r="B7" s="273" t="s">
        <v>30</v>
      </c>
      <c r="C7" s="274"/>
      <c r="D7" s="149" t="s">
        <v>98</v>
      </c>
      <c r="E7" s="256" t="s">
        <v>99</v>
      </c>
      <c r="F7" s="256"/>
      <c r="G7" s="257"/>
      <c r="H7" s="257"/>
      <c r="I7" s="257"/>
      <c r="J7" s="257"/>
      <c r="K7" s="257"/>
      <c r="L7" s="264"/>
      <c r="M7" s="265"/>
      <c r="N7" s="265"/>
      <c r="O7" s="265"/>
      <c r="P7" s="266"/>
      <c r="Q7" s="2"/>
      <c r="R7" s="48"/>
      <c r="S7" s="5"/>
    </row>
    <row r="8" spans="1:28" s="67" customFormat="1" ht="26.25" customHeight="1" x14ac:dyDescent="0.25">
      <c r="A8" s="7"/>
      <c r="B8" s="183"/>
      <c r="C8" s="184"/>
      <c r="D8" s="184"/>
      <c r="E8" s="184"/>
      <c r="F8" s="184"/>
      <c r="G8" s="184"/>
      <c r="H8" s="184"/>
      <c r="I8" s="184"/>
      <c r="J8" s="184"/>
      <c r="K8" s="184"/>
      <c r="L8" s="184"/>
      <c r="M8" s="184"/>
      <c r="N8" s="184"/>
      <c r="O8" s="184"/>
      <c r="P8" s="185"/>
      <c r="Q8" s="66"/>
      <c r="R8" s="7"/>
      <c r="S8" s="7"/>
    </row>
    <row r="9" spans="1:28" ht="27" customHeight="1" x14ac:dyDescent="0.25">
      <c r="B9" s="192" t="s">
        <v>56</v>
      </c>
      <c r="C9" s="193"/>
      <c r="D9" s="193"/>
      <c r="E9" s="193"/>
      <c r="F9" s="193"/>
      <c r="G9" s="193"/>
      <c r="H9" s="193"/>
      <c r="I9" s="193"/>
      <c r="J9" s="193"/>
      <c r="K9" s="193"/>
      <c r="L9" s="193"/>
      <c r="M9" s="193"/>
      <c r="N9" s="193"/>
      <c r="O9" s="194"/>
      <c r="P9" s="109" t="s">
        <v>0</v>
      </c>
      <c r="Q9" s="23"/>
      <c r="R9" s="48"/>
      <c r="S9" s="5"/>
    </row>
    <row r="10" spans="1:28" ht="26.25" customHeight="1" x14ac:dyDescent="0.25">
      <c r="B10" s="225" t="s">
        <v>59</v>
      </c>
      <c r="C10" s="225"/>
      <c r="D10" s="225"/>
      <c r="E10" s="225"/>
      <c r="F10" s="225"/>
      <c r="G10" s="225"/>
      <c r="H10" s="225"/>
      <c r="I10" s="225"/>
      <c r="J10" s="225"/>
      <c r="K10" s="225"/>
      <c r="L10" s="225"/>
      <c r="M10" s="225"/>
      <c r="N10" s="225"/>
      <c r="O10" s="225"/>
      <c r="P10" s="135">
        <f>SUM(O72+O116+O161+O205+O290+E293+E295)</f>
        <v>0</v>
      </c>
      <c r="Q10" s="23"/>
      <c r="R10" s="48"/>
      <c r="S10" s="5"/>
    </row>
    <row r="11" spans="1:28" ht="21.75" customHeight="1" x14ac:dyDescent="0.25">
      <c r="B11" s="226"/>
      <c r="C11" s="227"/>
      <c r="D11" s="227"/>
      <c r="E11" s="227"/>
      <c r="F11" s="227"/>
      <c r="G11" s="227"/>
      <c r="H11" s="227"/>
      <c r="I11" s="227"/>
      <c r="J11" s="227"/>
      <c r="K11" s="227"/>
      <c r="L11" s="227"/>
      <c r="M11" s="227"/>
      <c r="N11" s="227"/>
      <c r="O11" s="228"/>
      <c r="P11" s="108" t="s">
        <v>15</v>
      </c>
      <c r="Q11" s="23"/>
      <c r="R11" s="48"/>
      <c r="S11" s="5"/>
    </row>
    <row r="12" spans="1:28" ht="21.95" customHeight="1" x14ac:dyDescent="0.25">
      <c r="B12" s="210" t="s">
        <v>1</v>
      </c>
      <c r="C12" s="210"/>
      <c r="D12" s="210"/>
      <c r="E12" s="210"/>
      <c r="F12" s="210"/>
      <c r="G12" s="210"/>
      <c r="H12" s="210"/>
      <c r="I12" s="210"/>
      <c r="J12" s="210"/>
      <c r="K12" s="210"/>
      <c r="L12" s="210"/>
      <c r="M12" s="210"/>
      <c r="N12" s="210"/>
      <c r="O12" s="210"/>
      <c r="P12" s="43">
        <f>SUMIFS('Planilha Rec. Complementares'!$J$6:$J$213,'Planilha Rec. Complementares'!$K$6:$K$213,"FAC")</f>
        <v>0</v>
      </c>
      <c r="Q12" s="21"/>
      <c r="R12" s="48"/>
      <c r="S12" s="5"/>
    </row>
    <row r="13" spans="1:28" ht="21.95" customHeight="1" x14ac:dyDescent="0.25">
      <c r="B13" s="229" t="s">
        <v>13</v>
      </c>
      <c r="C13" s="229"/>
      <c r="D13" s="229"/>
      <c r="E13" s="229"/>
      <c r="F13" s="229"/>
      <c r="G13" s="229"/>
      <c r="H13" s="229"/>
      <c r="I13" s="229"/>
      <c r="J13" s="229"/>
      <c r="K13" s="229"/>
      <c r="L13" s="229"/>
      <c r="M13" s="229"/>
      <c r="N13" s="229"/>
      <c r="O13" s="229"/>
      <c r="P13" s="43">
        <f>SUMIFS('Planilha Rec. Complementares'!$J$6:$J$213,'Planilha Rec. Complementares'!$K$6:$K$213,"Termo de Fomento/Termo de Colaboração")</f>
        <v>0</v>
      </c>
      <c r="Q13" s="21"/>
      <c r="R13" s="48"/>
      <c r="S13" s="5"/>
    </row>
    <row r="14" spans="1:28" ht="21.95" customHeight="1" x14ac:dyDescent="0.25">
      <c r="B14" s="229" t="s">
        <v>14</v>
      </c>
      <c r="C14" s="229"/>
      <c r="D14" s="229"/>
      <c r="E14" s="229"/>
      <c r="F14" s="229"/>
      <c r="G14" s="229"/>
      <c r="H14" s="229"/>
      <c r="I14" s="229"/>
      <c r="J14" s="229"/>
      <c r="K14" s="229"/>
      <c r="L14" s="229"/>
      <c r="M14" s="229"/>
      <c r="N14" s="229"/>
      <c r="O14" s="229"/>
      <c r="P14" s="43">
        <f>SUMIFS('Planilha Rec. Complementares'!$J$6:$J$213,'Planilha Rec. Complementares'!$K$6:$K$213,"Termo de Compromisso Cultural")</f>
        <v>0</v>
      </c>
      <c r="Q14" s="21"/>
      <c r="R14" s="48"/>
      <c r="S14" s="5"/>
    </row>
    <row r="15" spans="1:28" ht="21.95" customHeight="1" x14ac:dyDescent="0.25">
      <c r="B15" s="210" t="s">
        <v>2</v>
      </c>
      <c r="C15" s="210"/>
      <c r="D15" s="210"/>
      <c r="E15" s="210"/>
      <c r="F15" s="210"/>
      <c r="G15" s="210"/>
      <c r="H15" s="210"/>
      <c r="I15" s="210"/>
      <c r="J15" s="210"/>
      <c r="K15" s="210"/>
      <c r="L15" s="210"/>
      <c r="M15" s="210"/>
      <c r="N15" s="210"/>
      <c r="O15" s="210"/>
      <c r="P15" s="43">
        <f>SUMIFS('Planilha Rec. Complementares'!$J$6:$J$213,'Planilha Rec. Complementares'!$K$6:$K$213,"Lei Rouanet")</f>
        <v>0</v>
      </c>
      <c r="Q15" s="21"/>
    </row>
    <row r="16" spans="1:28" ht="21.95" customHeight="1" x14ac:dyDescent="0.25">
      <c r="B16" s="229" t="s">
        <v>16</v>
      </c>
      <c r="C16" s="229"/>
      <c r="D16" s="229"/>
      <c r="E16" s="229"/>
      <c r="F16" s="229"/>
      <c r="G16" s="229"/>
      <c r="H16" s="229"/>
      <c r="I16" s="229"/>
      <c r="J16" s="229"/>
      <c r="K16" s="229"/>
      <c r="L16" s="229"/>
      <c r="M16" s="229"/>
      <c r="N16" s="229"/>
      <c r="O16" s="229"/>
      <c r="P16" s="43">
        <f>SUMIFS('Planilha Rec. Complementares'!$J$6:$J$213,'Planilha Rec. Complementares'!$K$6:$K$213,"Recursos Próprios")</f>
        <v>0</v>
      </c>
      <c r="Q16" s="21"/>
    </row>
    <row r="17" spans="1:19" ht="21.95" customHeight="1" x14ac:dyDescent="0.25">
      <c r="B17" s="233" t="s">
        <v>41</v>
      </c>
      <c r="C17" s="234"/>
      <c r="D17" s="234"/>
      <c r="E17" s="234"/>
      <c r="F17" s="230" t="str">
        <f>UPPER('Planilha Rec. Complementares'!F214:K214)</f>
        <v/>
      </c>
      <c r="G17" s="231"/>
      <c r="H17" s="231"/>
      <c r="I17" s="231"/>
      <c r="J17" s="231"/>
      <c r="K17" s="231"/>
      <c r="L17" s="231"/>
      <c r="M17" s="231"/>
      <c r="N17" s="231"/>
      <c r="O17" s="232"/>
      <c r="P17" s="43">
        <f>SUMIFS('Planilha Rec. Complementares'!$J$6:$J$213,'Planilha Rec. Complementares'!$K$6:$K$213,"Outros recursos (especificar fonte)")</f>
        <v>0</v>
      </c>
      <c r="Q17" s="21"/>
    </row>
    <row r="18" spans="1:19" ht="21.95" customHeight="1" x14ac:dyDescent="0.25">
      <c r="B18" s="203" t="s">
        <v>23</v>
      </c>
      <c r="C18" s="204"/>
      <c r="D18" s="204"/>
      <c r="E18" s="204"/>
      <c r="F18" s="204"/>
      <c r="G18" s="204"/>
      <c r="H18" s="204"/>
      <c r="I18" s="204"/>
      <c r="J18" s="204"/>
      <c r="K18" s="204"/>
      <c r="L18" s="204"/>
      <c r="M18" s="204"/>
      <c r="N18" s="204"/>
      <c r="O18" s="205"/>
      <c r="P18" s="37">
        <f>SUM(P12:P17)</f>
        <v>0</v>
      </c>
      <c r="Q18" s="24"/>
    </row>
    <row r="19" spans="1:19" ht="30.75" customHeight="1" x14ac:dyDescent="0.25">
      <c r="B19" s="215" t="s">
        <v>82</v>
      </c>
      <c r="C19" s="215"/>
      <c r="D19" s="215"/>
      <c r="E19" s="215"/>
      <c r="F19" s="215"/>
      <c r="G19" s="215"/>
      <c r="H19" s="215"/>
      <c r="I19" s="215"/>
      <c r="J19" s="215"/>
      <c r="K19" s="215"/>
      <c r="L19" s="215"/>
      <c r="M19" s="215"/>
      <c r="N19" s="215"/>
      <c r="O19" s="215"/>
      <c r="P19" s="136">
        <f>SUM(P10,P18)</f>
        <v>0</v>
      </c>
      <c r="Q19" s="24"/>
    </row>
    <row r="20" spans="1:19" s="67" customFormat="1" ht="21.95" customHeight="1" x14ac:dyDescent="0.25">
      <c r="A20" s="7"/>
      <c r="B20" s="68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69"/>
      <c r="O20" s="70"/>
      <c r="P20" s="71"/>
      <c r="Q20" s="72"/>
    </row>
    <row r="21" spans="1:19" ht="35.25" customHeight="1" x14ac:dyDescent="0.25">
      <c r="B21" s="192" t="s">
        <v>57</v>
      </c>
      <c r="C21" s="193"/>
      <c r="D21" s="193"/>
      <c r="E21" s="193"/>
      <c r="F21" s="193"/>
      <c r="G21" s="193"/>
      <c r="H21" s="193"/>
      <c r="I21" s="193"/>
      <c r="J21" s="193"/>
      <c r="K21" s="193"/>
      <c r="L21" s="193"/>
      <c r="M21" s="193"/>
      <c r="N21" s="193"/>
      <c r="O21" s="194"/>
      <c r="P21" s="108"/>
      <c r="Q21" s="23"/>
      <c r="R21" s="48"/>
      <c r="S21" s="5"/>
    </row>
    <row r="22" spans="1:19" s="49" customFormat="1" ht="30.75" customHeight="1" x14ac:dyDescent="0.25">
      <c r="A22" s="48"/>
      <c r="B22" s="165" t="s">
        <v>85</v>
      </c>
      <c r="C22" s="166"/>
      <c r="D22" s="166"/>
      <c r="E22" s="166"/>
      <c r="F22" s="166"/>
      <c r="G22" s="166"/>
      <c r="H22" s="166"/>
      <c r="I22" s="166"/>
      <c r="J22" s="166"/>
      <c r="K22" s="166"/>
      <c r="L22" s="166"/>
      <c r="M22" s="166"/>
      <c r="N22" s="166"/>
      <c r="O22" s="167"/>
      <c r="P22" s="108" t="s">
        <v>15</v>
      </c>
      <c r="Q22" s="21"/>
      <c r="R22" s="48"/>
      <c r="S22" s="48"/>
    </row>
    <row r="23" spans="1:19" ht="37.5" customHeight="1" x14ac:dyDescent="0.25">
      <c r="B23" s="206" t="s">
        <v>32</v>
      </c>
      <c r="C23" s="207"/>
      <c r="D23" s="207"/>
      <c r="E23" s="208"/>
      <c r="F23" s="240"/>
      <c r="G23" s="241"/>
      <c r="H23" s="241"/>
      <c r="I23" s="242"/>
      <c r="J23" s="239"/>
      <c r="K23" s="239"/>
      <c r="L23" s="206" t="s">
        <v>33</v>
      </c>
      <c r="M23" s="207"/>
      <c r="N23" s="207"/>
      <c r="O23" s="208"/>
      <c r="P23" s="8"/>
      <c r="Q23" s="21"/>
      <c r="R23" s="48"/>
      <c r="S23" s="5"/>
    </row>
    <row r="24" spans="1:19" ht="30" customHeight="1" x14ac:dyDescent="0.25">
      <c r="B24" s="229" t="s">
        <v>26</v>
      </c>
      <c r="C24" s="229"/>
      <c r="D24" s="229"/>
      <c r="E24" s="229"/>
      <c r="F24" s="243"/>
      <c r="G24" s="243"/>
      <c r="H24" s="243"/>
      <c r="I24" s="243"/>
      <c r="J24" s="247"/>
      <c r="K24" s="248"/>
      <c r="L24" s="234" t="s">
        <v>22</v>
      </c>
      <c r="M24" s="234"/>
      <c r="N24" s="234"/>
      <c r="O24" s="275"/>
      <c r="P24" s="43">
        <f>SUMIFS('Planilha Rec. Complementares'!$J$6:$J$213,'Planilha Rec. Complementares'!$K$6:$K$213,"Bilheteria")</f>
        <v>0</v>
      </c>
      <c r="Q24" s="21"/>
    </row>
    <row r="25" spans="1:19" ht="30" customHeight="1" x14ac:dyDescent="0.25">
      <c r="B25" s="210" t="s">
        <v>29</v>
      </c>
      <c r="C25" s="210"/>
      <c r="D25" s="210"/>
      <c r="E25" s="210"/>
      <c r="F25" s="243"/>
      <c r="G25" s="243"/>
      <c r="H25" s="243"/>
      <c r="I25" s="243"/>
      <c r="J25" s="249"/>
      <c r="K25" s="250"/>
      <c r="L25" s="207" t="s">
        <v>27</v>
      </c>
      <c r="M25" s="207"/>
      <c r="N25" s="207"/>
      <c r="O25" s="208"/>
      <c r="P25" s="43">
        <f>SUMIFS('Planilha Rec. Complementares'!$J$6:$J$213,'Planilha Rec. Complementares'!$K$6:$K$213,"Outras receitas geradas pelo projeto")</f>
        <v>0</v>
      </c>
      <c r="Q25" s="21"/>
    </row>
    <row r="26" spans="1:19" s="7" customFormat="1" ht="30" customHeight="1" x14ac:dyDescent="0.25">
      <c r="B26" s="244" t="s">
        <v>58</v>
      </c>
      <c r="C26" s="245"/>
      <c r="D26" s="245"/>
      <c r="E26" s="245"/>
      <c r="F26" s="246">
        <f>SUM(F24:F25)</f>
        <v>0</v>
      </c>
      <c r="G26" s="246"/>
      <c r="H26" s="246"/>
      <c r="I26" s="246"/>
      <c r="J26" s="251"/>
      <c r="K26" s="252"/>
      <c r="L26" s="226" t="s">
        <v>24</v>
      </c>
      <c r="M26" s="227"/>
      <c r="N26" s="227"/>
      <c r="O26" s="228"/>
      <c r="P26" s="37">
        <f>SUM(P24:P25)</f>
        <v>0</v>
      </c>
      <c r="Q26" s="22"/>
      <c r="R26" s="49"/>
      <c r="S26" s="6"/>
    </row>
    <row r="27" spans="1:19" s="7" customFormat="1" ht="24" customHeight="1" x14ac:dyDescent="0.25"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22"/>
      <c r="R27" s="49"/>
      <c r="S27" s="6"/>
    </row>
    <row r="28" spans="1:19" s="7" customFormat="1" ht="35.25" customHeight="1" x14ac:dyDescent="0.25">
      <c r="B28" s="255" t="s">
        <v>60</v>
      </c>
      <c r="C28" s="255"/>
      <c r="D28" s="255"/>
      <c r="E28" s="255"/>
      <c r="F28" s="255"/>
      <c r="G28" s="255"/>
      <c r="H28" s="255"/>
      <c r="I28" s="255"/>
      <c r="J28" s="255"/>
      <c r="K28" s="255"/>
      <c r="L28" s="255"/>
      <c r="M28" s="255"/>
      <c r="N28" s="255"/>
      <c r="O28" s="255"/>
      <c r="P28" s="255"/>
      <c r="Q28" s="22"/>
      <c r="R28" s="49"/>
      <c r="S28" s="6"/>
    </row>
    <row r="29" spans="1:19" s="7" customFormat="1" ht="36.75" customHeight="1" x14ac:dyDescent="0.25">
      <c r="B29" s="210" t="s">
        <v>65</v>
      </c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5"/>
      <c r="R29" s="49"/>
      <c r="S29" s="6"/>
    </row>
    <row r="30" spans="1:19" s="7" customFormat="1" ht="99.75" customHeight="1" x14ac:dyDescent="0.25">
      <c r="B30" s="59"/>
      <c r="C30" s="63" t="s">
        <v>44</v>
      </c>
      <c r="D30" s="142" t="s">
        <v>43</v>
      </c>
      <c r="E30" s="209" t="s">
        <v>45</v>
      </c>
      <c r="F30" s="209"/>
      <c r="G30" s="211" t="s">
        <v>46</v>
      </c>
      <c r="H30" s="212"/>
      <c r="I30" s="213"/>
      <c r="J30" s="99" t="s">
        <v>49</v>
      </c>
      <c r="K30" s="99" t="s">
        <v>61</v>
      </c>
      <c r="L30" s="99" t="s">
        <v>62</v>
      </c>
      <c r="M30" s="98" t="s">
        <v>53</v>
      </c>
      <c r="N30" s="143" t="s">
        <v>51</v>
      </c>
      <c r="O30" s="64" t="s">
        <v>54</v>
      </c>
      <c r="P30" s="144" t="s">
        <v>52</v>
      </c>
      <c r="Q30" s="25"/>
      <c r="R30" s="49"/>
      <c r="S30" s="49"/>
    </row>
    <row r="31" spans="1:19" s="7" customFormat="1" ht="24" customHeight="1" x14ac:dyDescent="0.25">
      <c r="B31" s="196" t="s">
        <v>8</v>
      </c>
      <c r="C31" s="168" t="s">
        <v>3</v>
      </c>
      <c r="D31" s="196" t="s">
        <v>42</v>
      </c>
      <c r="E31" s="198" t="s">
        <v>17</v>
      </c>
      <c r="F31" s="199"/>
      <c r="G31" s="202" t="s">
        <v>40</v>
      </c>
      <c r="H31" s="202"/>
      <c r="I31" s="202"/>
      <c r="J31" s="214" t="s">
        <v>7</v>
      </c>
      <c r="K31" s="168" t="s">
        <v>47</v>
      </c>
      <c r="L31" s="168" t="s">
        <v>48</v>
      </c>
      <c r="M31" s="168" t="s">
        <v>50</v>
      </c>
      <c r="N31" s="168" t="s">
        <v>4</v>
      </c>
      <c r="O31" s="196" t="s">
        <v>5</v>
      </c>
      <c r="P31" s="168" t="s">
        <v>86</v>
      </c>
      <c r="Q31" s="26"/>
      <c r="R31" s="49"/>
      <c r="S31" s="6"/>
    </row>
    <row r="32" spans="1:19" s="7" customFormat="1" ht="39.75" customHeight="1" x14ac:dyDescent="0.25">
      <c r="B32" s="197"/>
      <c r="C32" s="197"/>
      <c r="D32" s="197"/>
      <c r="E32" s="200"/>
      <c r="F32" s="201"/>
      <c r="G32" s="91" t="s">
        <v>37</v>
      </c>
      <c r="H32" s="91" t="s">
        <v>38</v>
      </c>
      <c r="I32" s="91" t="s">
        <v>39</v>
      </c>
      <c r="J32" s="214"/>
      <c r="K32" s="169"/>
      <c r="L32" s="169"/>
      <c r="M32" s="169"/>
      <c r="N32" s="169"/>
      <c r="O32" s="197"/>
      <c r="P32" s="169"/>
      <c r="Q32" s="26"/>
      <c r="R32" s="49"/>
      <c r="S32" s="49"/>
    </row>
    <row r="33" spans="2:17" x14ac:dyDescent="0.25">
      <c r="B33" s="10">
        <v>1</v>
      </c>
      <c r="C33" s="138"/>
      <c r="D33" s="92"/>
      <c r="E33" s="170"/>
      <c r="F33" s="171"/>
      <c r="G33" s="132"/>
      <c r="H33" s="132"/>
      <c r="I33" s="132"/>
      <c r="J33" s="93"/>
      <c r="K33" s="85"/>
      <c r="L33" s="85"/>
      <c r="M33" s="94" t="str">
        <f>IF(OR(ISBLANK(C33),ISBLANK(L33)),"",K33*L33)</f>
        <v/>
      </c>
      <c r="N33" s="95"/>
      <c r="O33" s="90" t="str">
        <f>IF(OR(ISBLANK(C33),ISBLANK(L33)),"",K33*L33*N33)</f>
        <v/>
      </c>
      <c r="P33" s="87"/>
      <c r="Q33" s="27"/>
    </row>
    <row r="34" spans="2:17" x14ac:dyDescent="0.25">
      <c r="B34" s="10">
        <f t="shared" ref="B34:B71" si="0">B33+1</f>
        <v>2</v>
      </c>
      <c r="C34" s="138"/>
      <c r="D34" s="92"/>
      <c r="E34" s="170"/>
      <c r="F34" s="171"/>
      <c r="G34" s="132"/>
      <c r="H34" s="132"/>
      <c r="I34" s="132"/>
      <c r="J34" s="93"/>
      <c r="K34" s="85"/>
      <c r="L34" s="85"/>
      <c r="M34" s="94" t="str">
        <f>IF(OR(ISBLANK(C34),ISBLANK(L34)),"",K34*L34)</f>
        <v/>
      </c>
      <c r="N34" s="95"/>
      <c r="O34" s="90" t="str">
        <f t="shared" ref="O34:O71" si="1">IF(OR(ISBLANK(C34),ISBLANK(L34)),"",K34*L34*N34)</f>
        <v/>
      </c>
      <c r="P34" s="87"/>
      <c r="Q34" s="89"/>
    </row>
    <row r="35" spans="2:17" x14ac:dyDescent="0.25">
      <c r="B35" s="10">
        <f t="shared" si="0"/>
        <v>3</v>
      </c>
      <c r="C35" s="138"/>
      <c r="D35" s="92"/>
      <c r="E35" s="170"/>
      <c r="F35" s="171"/>
      <c r="G35" s="132"/>
      <c r="H35" s="132"/>
      <c r="I35" s="132"/>
      <c r="J35" s="93"/>
      <c r="K35" s="85"/>
      <c r="L35" s="85"/>
      <c r="M35" s="94" t="str">
        <f t="shared" ref="M35:M70" si="2">IF(OR(ISBLANK(C35),ISBLANK(L35)),"",K35*L35)</f>
        <v/>
      </c>
      <c r="N35" s="95"/>
      <c r="O35" s="90" t="str">
        <f t="shared" si="1"/>
        <v/>
      </c>
      <c r="P35" s="87"/>
      <c r="Q35" s="89"/>
    </row>
    <row r="36" spans="2:17" x14ac:dyDescent="0.25">
      <c r="B36" s="10">
        <f t="shared" si="0"/>
        <v>4</v>
      </c>
      <c r="C36" s="138"/>
      <c r="D36" s="92"/>
      <c r="E36" s="170"/>
      <c r="F36" s="171"/>
      <c r="G36" s="132"/>
      <c r="H36" s="132"/>
      <c r="I36" s="132"/>
      <c r="J36" s="93"/>
      <c r="K36" s="85"/>
      <c r="L36" s="85"/>
      <c r="M36" s="94" t="str">
        <f t="shared" si="2"/>
        <v/>
      </c>
      <c r="N36" s="95"/>
      <c r="O36" s="90" t="str">
        <f t="shared" si="1"/>
        <v/>
      </c>
      <c r="P36" s="87"/>
      <c r="Q36" s="89"/>
    </row>
    <row r="37" spans="2:17" x14ac:dyDescent="0.25">
      <c r="B37" s="10">
        <f t="shared" ref="B37:B56" si="3">B36+1</f>
        <v>5</v>
      </c>
      <c r="C37" s="138"/>
      <c r="D37" s="92"/>
      <c r="E37" s="170"/>
      <c r="F37" s="171"/>
      <c r="G37" s="132"/>
      <c r="H37" s="132"/>
      <c r="I37" s="132"/>
      <c r="J37" s="93"/>
      <c r="K37" s="85"/>
      <c r="L37" s="85"/>
      <c r="M37" s="94" t="str">
        <f t="shared" si="2"/>
        <v/>
      </c>
      <c r="N37" s="95"/>
      <c r="O37" s="90" t="str">
        <f t="shared" si="1"/>
        <v/>
      </c>
      <c r="P37" s="87"/>
      <c r="Q37" s="89"/>
    </row>
    <row r="38" spans="2:17" x14ac:dyDescent="0.25">
      <c r="B38" s="10">
        <f t="shared" si="3"/>
        <v>6</v>
      </c>
      <c r="C38" s="138"/>
      <c r="D38" s="92"/>
      <c r="E38" s="170"/>
      <c r="F38" s="171"/>
      <c r="G38" s="132"/>
      <c r="H38" s="132"/>
      <c r="I38" s="132"/>
      <c r="J38" s="93"/>
      <c r="K38" s="85"/>
      <c r="L38" s="85"/>
      <c r="M38" s="94" t="str">
        <f t="shared" si="2"/>
        <v/>
      </c>
      <c r="N38" s="95"/>
      <c r="O38" s="90" t="str">
        <f t="shared" si="1"/>
        <v/>
      </c>
      <c r="P38" s="87"/>
      <c r="Q38" s="89"/>
    </row>
    <row r="39" spans="2:17" x14ac:dyDescent="0.25">
      <c r="B39" s="10">
        <f t="shared" si="3"/>
        <v>7</v>
      </c>
      <c r="C39" s="138"/>
      <c r="D39" s="92"/>
      <c r="E39" s="170"/>
      <c r="F39" s="171"/>
      <c r="G39" s="132"/>
      <c r="H39" s="132"/>
      <c r="I39" s="132"/>
      <c r="J39" s="93"/>
      <c r="K39" s="85"/>
      <c r="L39" s="85"/>
      <c r="M39" s="94" t="str">
        <f t="shared" si="2"/>
        <v/>
      </c>
      <c r="N39" s="95"/>
      <c r="O39" s="90" t="str">
        <f t="shared" si="1"/>
        <v/>
      </c>
      <c r="P39" s="87"/>
      <c r="Q39" s="89"/>
    </row>
    <row r="40" spans="2:17" x14ac:dyDescent="0.25">
      <c r="B40" s="10">
        <f t="shared" si="3"/>
        <v>8</v>
      </c>
      <c r="C40" s="138"/>
      <c r="D40" s="92"/>
      <c r="E40" s="170"/>
      <c r="F40" s="171"/>
      <c r="G40" s="132"/>
      <c r="H40" s="132"/>
      <c r="I40" s="132"/>
      <c r="J40" s="93"/>
      <c r="K40" s="85"/>
      <c r="L40" s="85"/>
      <c r="M40" s="94" t="str">
        <f t="shared" si="2"/>
        <v/>
      </c>
      <c r="N40" s="95"/>
      <c r="O40" s="90" t="str">
        <f t="shared" si="1"/>
        <v/>
      </c>
      <c r="P40" s="87"/>
      <c r="Q40" s="89"/>
    </row>
    <row r="41" spans="2:17" x14ac:dyDescent="0.25">
      <c r="B41" s="10">
        <f t="shared" si="3"/>
        <v>9</v>
      </c>
      <c r="C41" s="138"/>
      <c r="D41" s="92"/>
      <c r="E41" s="170"/>
      <c r="F41" s="171"/>
      <c r="G41" s="132"/>
      <c r="H41" s="132"/>
      <c r="I41" s="132"/>
      <c r="J41" s="93"/>
      <c r="K41" s="85"/>
      <c r="L41" s="85"/>
      <c r="M41" s="94" t="str">
        <f t="shared" si="2"/>
        <v/>
      </c>
      <c r="N41" s="95"/>
      <c r="O41" s="90" t="str">
        <f t="shared" si="1"/>
        <v/>
      </c>
      <c r="P41" s="87"/>
      <c r="Q41" s="89"/>
    </row>
    <row r="42" spans="2:17" x14ac:dyDescent="0.25">
      <c r="B42" s="10">
        <f t="shared" si="3"/>
        <v>10</v>
      </c>
      <c r="C42" s="138"/>
      <c r="D42" s="92"/>
      <c r="E42" s="170"/>
      <c r="F42" s="171"/>
      <c r="G42" s="132"/>
      <c r="H42" s="132"/>
      <c r="I42" s="132"/>
      <c r="J42" s="93"/>
      <c r="K42" s="85"/>
      <c r="L42" s="85"/>
      <c r="M42" s="94" t="str">
        <f t="shared" si="2"/>
        <v/>
      </c>
      <c r="N42" s="95"/>
      <c r="O42" s="90" t="str">
        <f t="shared" si="1"/>
        <v/>
      </c>
      <c r="P42" s="87"/>
      <c r="Q42" s="89"/>
    </row>
    <row r="43" spans="2:17" x14ac:dyDescent="0.25">
      <c r="B43" s="10">
        <f t="shared" ref="B43:B53" si="4">B42+1</f>
        <v>11</v>
      </c>
      <c r="C43" s="138"/>
      <c r="D43" s="92"/>
      <c r="E43" s="170"/>
      <c r="F43" s="171"/>
      <c r="G43" s="132"/>
      <c r="H43" s="132"/>
      <c r="I43" s="132"/>
      <c r="J43" s="93"/>
      <c r="K43" s="85"/>
      <c r="L43" s="85"/>
      <c r="M43" s="94" t="str">
        <f t="shared" si="2"/>
        <v/>
      </c>
      <c r="N43" s="95"/>
      <c r="O43" s="90" t="str">
        <f t="shared" si="1"/>
        <v/>
      </c>
      <c r="P43" s="87"/>
      <c r="Q43" s="89"/>
    </row>
    <row r="44" spans="2:17" x14ac:dyDescent="0.25">
      <c r="B44" s="10">
        <f t="shared" si="4"/>
        <v>12</v>
      </c>
      <c r="C44" s="138"/>
      <c r="D44" s="92"/>
      <c r="E44" s="170"/>
      <c r="F44" s="171"/>
      <c r="G44" s="132"/>
      <c r="H44" s="132"/>
      <c r="I44" s="132"/>
      <c r="J44" s="93"/>
      <c r="K44" s="85"/>
      <c r="L44" s="85"/>
      <c r="M44" s="94" t="str">
        <f t="shared" si="2"/>
        <v/>
      </c>
      <c r="N44" s="95"/>
      <c r="O44" s="90" t="str">
        <f t="shared" si="1"/>
        <v/>
      </c>
      <c r="P44" s="87"/>
      <c r="Q44" s="89"/>
    </row>
    <row r="45" spans="2:17" x14ac:dyDescent="0.25">
      <c r="B45" s="10">
        <f t="shared" si="4"/>
        <v>13</v>
      </c>
      <c r="C45" s="138"/>
      <c r="D45" s="92"/>
      <c r="E45" s="170"/>
      <c r="F45" s="171"/>
      <c r="G45" s="132"/>
      <c r="H45" s="132"/>
      <c r="I45" s="132"/>
      <c r="J45" s="93"/>
      <c r="K45" s="85"/>
      <c r="L45" s="85"/>
      <c r="M45" s="94" t="str">
        <f t="shared" si="2"/>
        <v/>
      </c>
      <c r="N45" s="95"/>
      <c r="O45" s="90" t="str">
        <f t="shared" si="1"/>
        <v/>
      </c>
      <c r="P45" s="87"/>
      <c r="Q45" s="89"/>
    </row>
    <row r="46" spans="2:17" x14ac:dyDescent="0.25">
      <c r="B46" s="10">
        <f t="shared" si="4"/>
        <v>14</v>
      </c>
      <c r="C46" s="138"/>
      <c r="D46" s="92"/>
      <c r="E46" s="170"/>
      <c r="F46" s="171"/>
      <c r="G46" s="132"/>
      <c r="H46" s="132"/>
      <c r="I46" s="132"/>
      <c r="J46" s="93"/>
      <c r="K46" s="85"/>
      <c r="L46" s="85"/>
      <c r="M46" s="94" t="str">
        <f t="shared" si="2"/>
        <v/>
      </c>
      <c r="N46" s="95"/>
      <c r="O46" s="90" t="str">
        <f t="shared" si="1"/>
        <v/>
      </c>
      <c r="P46" s="87"/>
      <c r="Q46" s="89"/>
    </row>
    <row r="47" spans="2:17" x14ac:dyDescent="0.25">
      <c r="B47" s="10">
        <f t="shared" si="4"/>
        <v>15</v>
      </c>
      <c r="C47" s="138"/>
      <c r="D47" s="92"/>
      <c r="E47" s="170"/>
      <c r="F47" s="171"/>
      <c r="G47" s="132"/>
      <c r="H47" s="132"/>
      <c r="I47" s="132"/>
      <c r="J47" s="93"/>
      <c r="K47" s="85"/>
      <c r="L47" s="85"/>
      <c r="M47" s="94" t="str">
        <f t="shared" si="2"/>
        <v/>
      </c>
      <c r="N47" s="95"/>
      <c r="O47" s="90" t="str">
        <f t="shared" si="1"/>
        <v/>
      </c>
      <c r="P47" s="87"/>
      <c r="Q47" s="89"/>
    </row>
    <row r="48" spans="2:17" x14ac:dyDescent="0.25">
      <c r="B48" s="10">
        <f t="shared" si="4"/>
        <v>16</v>
      </c>
      <c r="C48" s="138"/>
      <c r="D48" s="92"/>
      <c r="E48" s="170"/>
      <c r="F48" s="171"/>
      <c r="G48" s="132"/>
      <c r="H48" s="132"/>
      <c r="I48" s="132"/>
      <c r="J48" s="93"/>
      <c r="K48" s="85"/>
      <c r="L48" s="85"/>
      <c r="M48" s="94" t="str">
        <f t="shared" si="2"/>
        <v/>
      </c>
      <c r="N48" s="95"/>
      <c r="O48" s="90" t="str">
        <f t="shared" si="1"/>
        <v/>
      </c>
      <c r="P48" s="87"/>
      <c r="Q48" s="89"/>
    </row>
    <row r="49" spans="2:17" ht="15" hidden="1" customHeight="1" outlineLevel="1" x14ac:dyDescent="0.25">
      <c r="B49" s="10">
        <f t="shared" si="4"/>
        <v>17</v>
      </c>
      <c r="C49" s="138"/>
      <c r="D49" s="92"/>
      <c r="E49" s="170"/>
      <c r="F49" s="171"/>
      <c r="G49" s="132"/>
      <c r="H49" s="132"/>
      <c r="I49" s="132"/>
      <c r="J49" s="93"/>
      <c r="K49" s="85"/>
      <c r="L49" s="85"/>
      <c r="M49" s="94" t="str">
        <f t="shared" si="2"/>
        <v/>
      </c>
      <c r="N49" s="95"/>
      <c r="O49" s="90" t="str">
        <f t="shared" si="1"/>
        <v/>
      </c>
      <c r="P49" s="87"/>
      <c r="Q49" s="89"/>
    </row>
    <row r="50" spans="2:17" ht="15" hidden="1" customHeight="1" outlineLevel="1" x14ac:dyDescent="0.25">
      <c r="B50" s="10">
        <f t="shared" si="4"/>
        <v>18</v>
      </c>
      <c r="C50" s="138"/>
      <c r="D50" s="92"/>
      <c r="E50" s="170"/>
      <c r="F50" s="171"/>
      <c r="G50" s="132"/>
      <c r="H50" s="132"/>
      <c r="I50" s="132"/>
      <c r="J50" s="93"/>
      <c r="K50" s="85"/>
      <c r="L50" s="85"/>
      <c r="M50" s="94" t="str">
        <f t="shared" si="2"/>
        <v/>
      </c>
      <c r="N50" s="95"/>
      <c r="O50" s="90" t="str">
        <f t="shared" si="1"/>
        <v/>
      </c>
      <c r="P50" s="87"/>
      <c r="Q50" s="89"/>
    </row>
    <row r="51" spans="2:17" ht="15" hidden="1" customHeight="1" outlineLevel="1" x14ac:dyDescent="0.25">
      <c r="B51" s="10">
        <f t="shared" si="4"/>
        <v>19</v>
      </c>
      <c r="C51" s="138"/>
      <c r="D51" s="92"/>
      <c r="E51" s="170"/>
      <c r="F51" s="171"/>
      <c r="G51" s="132"/>
      <c r="H51" s="132"/>
      <c r="I51" s="132"/>
      <c r="J51" s="93"/>
      <c r="K51" s="85"/>
      <c r="L51" s="85"/>
      <c r="M51" s="94" t="str">
        <f t="shared" si="2"/>
        <v/>
      </c>
      <c r="N51" s="95"/>
      <c r="O51" s="90" t="str">
        <f t="shared" si="1"/>
        <v/>
      </c>
      <c r="P51" s="87"/>
      <c r="Q51" s="89"/>
    </row>
    <row r="52" spans="2:17" ht="15" hidden="1" customHeight="1" outlineLevel="1" x14ac:dyDescent="0.25">
      <c r="B52" s="10">
        <f t="shared" si="4"/>
        <v>20</v>
      </c>
      <c r="C52" s="138"/>
      <c r="D52" s="92"/>
      <c r="E52" s="170"/>
      <c r="F52" s="171"/>
      <c r="G52" s="132"/>
      <c r="H52" s="132"/>
      <c r="I52" s="132"/>
      <c r="J52" s="93"/>
      <c r="K52" s="85"/>
      <c r="L52" s="85"/>
      <c r="M52" s="94" t="str">
        <f t="shared" si="2"/>
        <v/>
      </c>
      <c r="N52" s="95"/>
      <c r="O52" s="90" t="str">
        <f t="shared" si="1"/>
        <v/>
      </c>
      <c r="P52" s="87"/>
      <c r="Q52" s="89"/>
    </row>
    <row r="53" spans="2:17" ht="15" hidden="1" customHeight="1" outlineLevel="1" x14ac:dyDescent="0.25">
      <c r="B53" s="10">
        <f t="shared" si="4"/>
        <v>21</v>
      </c>
      <c r="C53" s="138"/>
      <c r="D53" s="92"/>
      <c r="E53" s="170"/>
      <c r="F53" s="171"/>
      <c r="G53" s="132"/>
      <c r="H53" s="132"/>
      <c r="I53" s="132"/>
      <c r="J53" s="93"/>
      <c r="K53" s="85"/>
      <c r="L53" s="85"/>
      <c r="M53" s="94" t="str">
        <f t="shared" si="2"/>
        <v/>
      </c>
      <c r="N53" s="95"/>
      <c r="O53" s="90" t="str">
        <f t="shared" si="1"/>
        <v/>
      </c>
      <c r="P53" s="87"/>
      <c r="Q53" s="89"/>
    </row>
    <row r="54" spans="2:17" ht="15" hidden="1" customHeight="1" outlineLevel="1" x14ac:dyDescent="0.25">
      <c r="B54" s="10">
        <f t="shared" si="3"/>
        <v>22</v>
      </c>
      <c r="C54" s="138"/>
      <c r="D54" s="92"/>
      <c r="E54" s="170"/>
      <c r="F54" s="171"/>
      <c r="G54" s="132"/>
      <c r="H54" s="132"/>
      <c r="I54" s="132"/>
      <c r="J54" s="93"/>
      <c r="K54" s="85"/>
      <c r="L54" s="85"/>
      <c r="M54" s="94" t="str">
        <f t="shared" si="2"/>
        <v/>
      </c>
      <c r="N54" s="95"/>
      <c r="O54" s="90" t="str">
        <f t="shared" si="1"/>
        <v/>
      </c>
      <c r="P54" s="87"/>
      <c r="Q54" s="89"/>
    </row>
    <row r="55" spans="2:17" ht="15" hidden="1" customHeight="1" outlineLevel="1" x14ac:dyDescent="0.25">
      <c r="B55" s="10">
        <f t="shared" si="3"/>
        <v>23</v>
      </c>
      <c r="C55" s="138"/>
      <c r="D55" s="92"/>
      <c r="E55" s="170"/>
      <c r="F55" s="171"/>
      <c r="G55" s="132"/>
      <c r="H55" s="132"/>
      <c r="I55" s="132"/>
      <c r="J55" s="93"/>
      <c r="K55" s="85"/>
      <c r="L55" s="85"/>
      <c r="M55" s="94" t="str">
        <f t="shared" si="2"/>
        <v/>
      </c>
      <c r="N55" s="95"/>
      <c r="O55" s="90" t="str">
        <f t="shared" si="1"/>
        <v/>
      </c>
      <c r="P55" s="87"/>
      <c r="Q55" s="89"/>
    </row>
    <row r="56" spans="2:17" ht="15" hidden="1" customHeight="1" outlineLevel="1" x14ac:dyDescent="0.25">
      <c r="B56" s="10">
        <f t="shared" si="3"/>
        <v>24</v>
      </c>
      <c r="C56" s="138"/>
      <c r="D56" s="92"/>
      <c r="E56" s="170"/>
      <c r="F56" s="171"/>
      <c r="G56" s="132"/>
      <c r="H56" s="132"/>
      <c r="I56" s="132"/>
      <c r="J56" s="93"/>
      <c r="K56" s="85"/>
      <c r="L56" s="85"/>
      <c r="M56" s="94" t="str">
        <f t="shared" si="2"/>
        <v/>
      </c>
      <c r="N56" s="95"/>
      <c r="O56" s="90" t="str">
        <f t="shared" si="1"/>
        <v/>
      </c>
      <c r="P56" s="87"/>
      <c r="Q56" s="89"/>
    </row>
    <row r="57" spans="2:17" ht="15" hidden="1" customHeight="1" outlineLevel="1" x14ac:dyDescent="0.25">
      <c r="B57" s="10">
        <f t="shared" si="0"/>
        <v>25</v>
      </c>
      <c r="C57" s="138"/>
      <c r="D57" s="92"/>
      <c r="E57" s="170"/>
      <c r="F57" s="171"/>
      <c r="G57" s="132"/>
      <c r="H57" s="132"/>
      <c r="I57" s="132"/>
      <c r="J57" s="93"/>
      <c r="K57" s="85"/>
      <c r="L57" s="85"/>
      <c r="M57" s="94" t="str">
        <f t="shared" si="2"/>
        <v/>
      </c>
      <c r="N57" s="95"/>
      <c r="O57" s="90" t="str">
        <f t="shared" si="1"/>
        <v/>
      </c>
      <c r="P57" s="87"/>
      <c r="Q57" s="89"/>
    </row>
    <row r="58" spans="2:17" ht="15" hidden="1" customHeight="1" outlineLevel="1" x14ac:dyDescent="0.25">
      <c r="B58" s="10">
        <f t="shared" si="0"/>
        <v>26</v>
      </c>
      <c r="C58" s="138"/>
      <c r="D58" s="92"/>
      <c r="E58" s="170"/>
      <c r="F58" s="171"/>
      <c r="G58" s="132"/>
      <c r="H58" s="132"/>
      <c r="I58" s="132"/>
      <c r="J58" s="93"/>
      <c r="K58" s="85"/>
      <c r="L58" s="85"/>
      <c r="M58" s="94" t="str">
        <f t="shared" si="2"/>
        <v/>
      </c>
      <c r="N58" s="95"/>
      <c r="O58" s="90" t="str">
        <f t="shared" si="1"/>
        <v/>
      </c>
      <c r="P58" s="87"/>
      <c r="Q58" s="89"/>
    </row>
    <row r="59" spans="2:17" ht="15" hidden="1" customHeight="1" outlineLevel="1" x14ac:dyDescent="0.25">
      <c r="B59" s="10">
        <f t="shared" si="0"/>
        <v>27</v>
      </c>
      <c r="C59" s="138"/>
      <c r="D59" s="92"/>
      <c r="E59" s="170"/>
      <c r="F59" s="171"/>
      <c r="G59" s="132"/>
      <c r="H59" s="132"/>
      <c r="I59" s="132"/>
      <c r="J59" s="93"/>
      <c r="K59" s="85"/>
      <c r="L59" s="85"/>
      <c r="M59" s="94" t="str">
        <f t="shared" si="2"/>
        <v/>
      </c>
      <c r="N59" s="95"/>
      <c r="O59" s="90" t="str">
        <f t="shared" si="1"/>
        <v/>
      </c>
      <c r="P59" s="87"/>
      <c r="Q59" s="89"/>
    </row>
    <row r="60" spans="2:17" ht="15" hidden="1" customHeight="1" outlineLevel="1" x14ac:dyDescent="0.25">
      <c r="B60" s="10">
        <f t="shared" si="0"/>
        <v>28</v>
      </c>
      <c r="C60" s="138"/>
      <c r="D60" s="92"/>
      <c r="E60" s="170"/>
      <c r="F60" s="171"/>
      <c r="G60" s="132"/>
      <c r="H60" s="132"/>
      <c r="I60" s="132"/>
      <c r="J60" s="93"/>
      <c r="K60" s="85"/>
      <c r="L60" s="85"/>
      <c r="M60" s="94" t="str">
        <f t="shared" si="2"/>
        <v/>
      </c>
      <c r="N60" s="95"/>
      <c r="O60" s="90" t="str">
        <f t="shared" si="1"/>
        <v/>
      </c>
      <c r="P60" s="87"/>
      <c r="Q60" s="89"/>
    </row>
    <row r="61" spans="2:17" ht="15" hidden="1" customHeight="1" outlineLevel="1" x14ac:dyDescent="0.25">
      <c r="B61" s="10">
        <f t="shared" si="0"/>
        <v>29</v>
      </c>
      <c r="C61" s="138"/>
      <c r="D61" s="92"/>
      <c r="E61" s="170"/>
      <c r="F61" s="171"/>
      <c r="G61" s="132"/>
      <c r="H61" s="132"/>
      <c r="I61" s="132"/>
      <c r="J61" s="93"/>
      <c r="K61" s="85"/>
      <c r="L61" s="85"/>
      <c r="M61" s="94" t="str">
        <f t="shared" si="2"/>
        <v/>
      </c>
      <c r="N61" s="95"/>
      <c r="O61" s="90" t="str">
        <f t="shared" si="1"/>
        <v/>
      </c>
      <c r="P61" s="87"/>
      <c r="Q61" s="89"/>
    </row>
    <row r="62" spans="2:17" ht="15" hidden="1" customHeight="1" outlineLevel="1" x14ac:dyDescent="0.25">
      <c r="B62" s="10">
        <f t="shared" si="0"/>
        <v>30</v>
      </c>
      <c r="C62" s="138"/>
      <c r="D62" s="92"/>
      <c r="E62" s="170"/>
      <c r="F62" s="171"/>
      <c r="G62" s="132"/>
      <c r="H62" s="132"/>
      <c r="I62" s="132"/>
      <c r="J62" s="93"/>
      <c r="K62" s="85"/>
      <c r="L62" s="85"/>
      <c r="M62" s="94" t="str">
        <f t="shared" si="2"/>
        <v/>
      </c>
      <c r="N62" s="95"/>
      <c r="O62" s="90" t="str">
        <f t="shared" si="1"/>
        <v/>
      </c>
      <c r="P62" s="87"/>
      <c r="Q62" s="89"/>
    </row>
    <row r="63" spans="2:17" ht="15" hidden="1" customHeight="1" outlineLevel="1" x14ac:dyDescent="0.25">
      <c r="B63" s="10">
        <f t="shared" si="0"/>
        <v>31</v>
      </c>
      <c r="C63" s="138"/>
      <c r="D63" s="92"/>
      <c r="E63" s="170"/>
      <c r="F63" s="171"/>
      <c r="G63" s="132"/>
      <c r="H63" s="132"/>
      <c r="I63" s="132"/>
      <c r="J63" s="93"/>
      <c r="K63" s="85"/>
      <c r="L63" s="85"/>
      <c r="M63" s="94" t="str">
        <f t="shared" si="2"/>
        <v/>
      </c>
      <c r="N63" s="95"/>
      <c r="O63" s="90" t="str">
        <f t="shared" si="1"/>
        <v/>
      </c>
      <c r="P63" s="87"/>
      <c r="Q63" s="89"/>
    </row>
    <row r="64" spans="2:17" ht="15" hidden="1" customHeight="1" outlineLevel="1" x14ac:dyDescent="0.25">
      <c r="B64" s="10">
        <f t="shared" si="0"/>
        <v>32</v>
      </c>
      <c r="C64" s="138"/>
      <c r="D64" s="92"/>
      <c r="E64" s="170"/>
      <c r="F64" s="171"/>
      <c r="G64" s="132"/>
      <c r="H64" s="132"/>
      <c r="I64" s="132"/>
      <c r="J64" s="93"/>
      <c r="K64" s="85"/>
      <c r="L64" s="85"/>
      <c r="M64" s="94" t="str">
        <f t="shared" si="2"/>
        <v/>
      </c>
      <c r="N64" s="95"/>
      <c r="O64" s="90" t="str">
        <f t="shared" si="1"/>
        <v/>
      </c>
      <c r="P64" s="87"/>
      <c r="Q64" s="89"/>
    </row>
    <row r="65" spans="1:19" ht="15" hidden="1" customHeight="1" outlineLevel="1" x14ac:dyDescent="0.25">
      <c r="B65" s="10">
        <f t="shared" si="0"/>
        <v>33</v>
      </c>
      <c r="C65" s="138"/>
      <c r="D65" s="92"/>
      <c r="E65" s="170"/>
      <c r="F65" s="171"/>
      <c r="G65" s="132"/>
      <c r="H65" s="132"/>
      <c r="I65" s="132"/>
      <c r="J65" s="93"/>
      <c r="K65" s="85"/>
      <c r="L65" s="85"/>
      <c r="M65" s="94" t="str">
        <f t="shared" si="2"/>
        <v/>
      </c>
      <c r="N65" s="95"/>
      <c r="O65" s="90" t="str">
        <f t="shared" si="1"/>
        <v/>
      </c>
      <c r="P65" s="87"/>
      <c r="Q65" s="89"/>
    </row>
    <row r="66" spans="1:19" ht="15" hidden="1" customHeight="1" outlineLevel="1" x14ac:dyDescent="0.25">
      <c r="B66" s="10">
        <f t="shared" si="0"/>
        <v>34</v>
      </c>
      <c r="C66" s="138"/>
      <c r="D66" s="92"/>
      <c r="E66" s="170"/>
      <c r="F66" s="171"/>
      <c r="G66" s="132"/>
      <c r="H66" s="132"/>
      <c r="I66" s="132"/>
      <c r="J66" s="93"/>
      <c r="K66" s="85"/>
      <c r="L66" s="85"/>
      <c r="M66" s="94" t="str">
        <f t="shared" si="2"/>
        <v/>
      </c>
      <c r="N66" s="95"/>
      <c r="O66" s="90" t="str">
        <f t="shared" si="1"/>
        <v/>
      </c>
      <c r="P66" s="87"/>
      <c r="Q66" s="89"/>
      <c r="R66" s="48"/>
      <c r="S66" s="5"/>
    </row>
    <row r="67" spans="1:19" ht="15" hidden="1" customHeight="1" outlineLevel="1" x14ac:dyDescent="0.25">
      <c r="B67" s="10">
        <f t="shared" si="0"/>
        <v>35</v>
      </c>
      <c r="C67" s="138"/>
      <c r="D67" s="92"/>
      <c r="E67" s="170"/>
      <c r="F67" s="171"/>
      <c r="G67" s="132"/>
      <c r="H67" s="132"/>
      <c r="I67" s="132"/>
      <c r="J67" s="93"/>
      <c r="K67" s="85"/>
      <c r="L67" s="85"/>
      <c r="M67" s="94" t="str">
        <f t="shared" si="2"/>
        <v/>
      </c>
      <c r="N67" s="95"/>
      <c r="O67" s="90" t="str">
        <f t="shared" si="1"/>
        <v/>
      </c>
      <c r="P67" s="87"/>
      <c r="Q67" s="89"/>
      <c r="R67" s="48"/>
      <c r="S67" s="5"/>
    </row>
    <row r="68" spans="1:19" ht="15" hidden="1" customHeight="1" outlineLevel="1" x14ac:dyDescent="0.25">
      <c r="B68" s="10">
        <f t="shared" si="0"/>
        <v>36</v>
      </c>
      <c r="C68" s="138"/>
      <c r="D68" s="92"/>
      <c r="E68" s="170"/>
      <c r="F68" s="171"/>
      <c r="G68" s="132"/>
      <c r="H68" s="132"/>
      <c r="I68" s="132"/>
      <c r="J68" s="93"/>
      <c r="K68" s="85"/>
      <c r="L68" s="85"/>
      <c r="M68" s="94" t="str">
        <f t="shared" si="2"/>
        <v/>
      </c>
      <c r="N68" s="95"/>
      <c r="O68" s="90" t="str">
        <f t="shared" si="1"/>
        <v/>
      </c>
      <c r="P68" s="87"/>
      <c r="Q68" s="89"/>
      <c r="R68" s="48"/>
      <c r="S68" s="5"/>
    </row>
    <row r="69" spans="1:19" ht="15" hidden="1" customHeight="1" outlineLevel="1" x14ac:dyDescent="0.25">
      <c r="B69" s="10">
        <f t="shared" si="0"/>
        <v>37</v>
      </c>
      <c r="C69" s="138"/>
      <c r="D69" s="92"/>
      <c r="E69" s="170"/>
      <c r="F69" s="171"/>
      <c r="G69" s="132"/>
      <c r="H69" s="132"/>
      <c r="I69" s="132"/>
      <c r="J69" s="93"/>
      <c r="K69" s="85"/>
      <c r="L69" s="85"/>
      <c r="M69" s="94" t="str">
        <f t="shared" si="2"/>
        <v/>
      </c>
      <c r="N69" s="95"/>
      <c r="O69" s="90" t="str">
        <f t="shared" si="1"/>
        <v/>
      </c>
      <c r="P69" s="87"/>
      <c r="Q69" s="89"/>
      <c r="R69" s="48"/>
      <c r="S69" s="5"/>
    </row>
    <row r="70" spans="1:19" ht="15" hidden="1" customHeight="1" outlineLevel="1" x14ac:dyDescent="0.25">
      <c r="B70" s="10">
        <f t="shared" si="0"/>
        <v>38</v>
      </c>
      <c r="C70" s="138"/>
      <c r="D70" s="92"/>
      <c r="E70" s="170"/>
      <c r="F70" s="171"/>
      <c r="G70" s="132"/>
      <c r="H70" s="132"/>
      <c r="I70" s="132"/>
      <c r="J70" s="93"/>
      <c r="K70" s="85"/>
      <c r="L70" s="85"/>
      <c r="M70" s="94" t="str">
        <f t="shared" si="2"/>
        <v/>
      </c>
      <c r="N70" s="95"/>
      <c r="O70" s="90" t="str">
        <f>IF(OR(ISBLANK(C70),ISBLANK(L70)),"",K70*L70*N70)</f>
        <v/>
      </c>
      <c r="P70" s="87"/>
      <c r="Q70" s="89"/>
      <c r="R70" s="48"/>
      <c r="S70" s="5"/>
    </row>
    <row r="71" spans="1:19" ht="15" hidden="1" customHeight="1" outlineLevel="1" x14ac:dyDescent="0.25">
      <c r="B71" s="10">
        <f t="shared" si="0"/>
        <v>39</v>
      </c>
      <c r="C71" s="138"/>
      <c r="D71" s="92"/>
      <c r="E71" s="170"/>
      <c r="F71" s="171"/>
      <c r="G71" s="132"/>
      <c r="H71" s="132"/>
      <c r="I71" s="132"/>
      <c r="J71" s="93"/>
      <c r="K71" s="85"/>
      <c r="L71" s="85"/>
      <c r="M71" s="94" t="str">
        <f>IF(OR(ISBLANK(C71),ISBLANK(L71)),"",K71*L71)</f>
        <v/>
      </c>
      <c r="N71" s="95"/>
      <c r="O71" s="90" t="str">
        <f t="shared" si="1"/>
        <v/>
      </c>
      <c r="P71" s="87"/>
      <c r="Q71" s="103">
        <f>SUMIFS($O$33:$O$71,$E$33:$E$71,"Agente Cultural")</f>
        <v>0</v>
      </c>
      <c r="R71" s="48"/>
      <c r="S71" s="5"/>
    </row>
    <row r="72" spans="1:19" ht="21.95" customHeight="1" collapsed="1" x14ac:dyDescent="0.25">
      <c r="B72" s="42" t="s">
        <v>6</v>
      </c>
      <c r="C72" s="62"/>
      <c r="D72" s="62"/>
      <c r="E72" s="62"/>
      <c r="F72" s="62"/>
      <c r="G72" s="62"/>
      <c r="H72" s="62"/>
      <c r="I72" s="62"/>
      <c r="J72" s="62"/>
      <c r="K72" s="62"/>
      <c r="L72" s="62"/>
      <c r="M72" s="62"/>
      <c r="N72" s="39"/>
      <c r="O72" s="96">
        <f>SUM(O33:O71)</f>
        <v>0</v>
      </c>
      <c r="P72" s="97">
        <f>IF(O72=0,0%,O72/$E$297)</f>
        <v>0</v>
      </c>
      <c r="Q72" s="29">
        <f>O72-Q71</f>
        <v>0</v>
      </c>
      <c r="R72" s="48"/>
      <c r="S72" s="5"/>
    </row>
    <row r="73" spans="1:19" ht="30.75" customHeight="1" x14ac:dyDescent="0.25">
      <c r="B73" s="222" t="s">
        <v>70</v>
      </c>
      <c r="C73" s="223"/>
      <c r="D73" s="223"/>
      <c r="E73" s="223"/>
      <c r="F73" s="223"/>
      <c r="G73" s="223"/>
      <c r="H73" s="223"/>
      <c r="I73" s="223"/>
      <c r="J73" s="223"/>
      <c r="K73" s="223"/>
      <c r="L73" s="223"/>
      <c r="M73" s="223"/>
      <c r="N73" s="223"/>
      <c r="O73" s="223"/>
      <c r="P73" s="224"/>
      <c r="Q73" s="30"/>
      <c r="R73" s="48"/>
      <c r="S73" s="5"/>
    </row>
    <row r="74" spans="1:19" ht="24" customHeight="1" x14ac:dyDescent="0.25">
      <c r="B74" s="196" t="s">
        <v>8</v>
      </c>
      <c r="C74" s="168" t="s">
        <v>3</v>
      </c>
      <c r="D74" s="196" t="s">
        <v>42</v>
      </c>
      <c r="E74" s="198" t="s">
        <v>17</v>
      </c>
      <c r="F74" s="199"/>
      <c r="G74" s="219" t="s">
        <v>40</v>
      </c>
      <c r="H74" s="220"/>
      <c r="I74" s="221"/>
      <c r="J74" s="168" t="s">
        <v>7</v>
      </c>
      <c r="K74" s="168" t="s">
        <v>47</v>
      </c>
      <c r="L74" s="168" t="s">
        <v>48</v>
      </c>
      <c r="M74" s="168" t="s">
        <v>50</v>
      </c>
      <c r="N74" s="168" t="s">
        <v>4</v>
      </c>
      <c r="O74" s="196" t="s">
        <v>5</v>
      </c>
      <c r="P74" s="168" t="s">
        <v>86</v>
      </c>
      <c r="Q74" s="30"/>
      <c r="R74" s="48"/>
      <c r="S74" s="5"/>
    </row>
    <row r="75" spans="1:19" s="49" customFormat="1" ht="24" customHeight="1" x14ac:dyDescent="0.25">
      <c r="A75" s="48"/>
      <c r="B75" s="197"/>
      <c r="C75" s="169"/>
      <c r="D75" s="197"/>
      <c r="E75" s="200"/>
      <c r="F75" s="201"/>
      <c r="G75" s="91" t="s">
        <v>37</v>
      </c>
      <c r="H75" s="91" t="s">
        <v>38</v>
      </c>
      <c r="I75" s="91" t="s">
        <v>39</v>
      </c>
      <c r="J75" s="169"/>
      <c r="K75" s="169"/>
      <c r="L75" s="169"/>
      <c r="M75" s="169"/>
      <c r="N75" s="169"/>
      <c r="O75" s="197"/>
      <c r="P75" s="169"/>
      <c r="Q75" s="30"/>
      <c r="R75" s="48"/>
      <c r="S75" s="48"/>
    </row>
    <row r="76" spans="1:19" x14ac:dyDescent="0.25">
      <c r="A76" s="48"/>
      <c r="B76" s="65">
        <f>B71+1</f>
        <v>40</v>
      </c>
      <c r="C76" s="138"/>
      <c r="D76" s="92"/>
      <c r="E76" s="170"/>
      <c r="F76" s="171"/>
      <c r="G76" s="132"/>
      <c r="H76" s="132"/>
      <c r="I76" s="132"/>
      <c r="J76" s="93"/>
      <c r="K76" s="60"/>
      <c r="L76" s="60"/>
      <c r="M76" s="98" t="str">
        <f>IF(OR(ISBLANK(C76),ISBLANK(L76)),"",K76*L76)</f>
        <v/>
      </c>
      <c r="N76" s="95"/>
      <c r="O76" s="90" t="str">
        <f>IF(OR(ISBLANK(C76),ISBLANK(L76)),"",K76*L76*N76)</f>
        <v/>
      </c>
      <c r="P76" s="87"/>
      <c r="Q76" s="89"/>
      <c r="R76" s="48"/>
      <c r="S76" s="5"/>
    </row>
    <row r="77" spans="1:19" x14ac:dyDescent="0.25">
      <c r="B77" s="61">
        <f>B76+1</f>
        <v>41</v>
      </c>
      <c r="C77" s="138"/>
      <c r="D77" s="92"/>
      <c r="E77" s="170"/>
      <c r="F77" s="171"/>
      <c r="G77" s="132"/>
      <c r="H77" s="132"/>
      <c r="I77" s="132"/>
      <c r="J77" s="93"/>
      <c r="K77" s="60"/>
      <c r="L77" s="60"/>
      <c r="M77" s="98" t="str">
        <f t="shared" ref="M77:M114" si="5">IF(OR(ISBLANK(C77),ISBLANK(L77)),"",K77*L77)</f>
        <v/>
      </c>
      <c r="N77" s="95"/>
      <c r="O77" s="90" t="str">
        <f t="shared" ref="O77:O115" si="6">IF(OR(ISBLANK(C77),ISBLANK(L77)),"",K77*L77*N77)</f>
        <v/>
      </c>
      <c r="P77" s="87"/>
      <c r="Q77" s="89"/>
      <c r="R77" s="48"/>
      <c r="S77" s="5"/>
    </row>
    <row r="78" spans="1:19" x14ac:dyDescent="0.25">
      <c r="B78" s="61">
        <f t="shared" ref="B78:B115" si="7">B77+1</f>
        <v>42</v>
      </c>
      <c r="C78" s="138"/>
      <c r="D78" s="92"/>
      <c r="E78" s="170"/>
      <c r="F78" s="171"/>
      <c r="G78" s="132"/>
      <c r="H78" s="132"/>
      <c r="I78" s="132"/>
      <c r="J78" s="93"/>
      <c r="K78" s="60"/>
      <c r="L78" s="60"/>
      <c r="M78" s="98" t="str">
        <f t="shared" si="5"/>
        <v/>
      </c>
      <c r="N78" s="95"/>
      <c r="O78" s="90" t="str">
        <f t="shared" si="6"/>
        <v/>
      </c>
      <c r="P78" s="87"/>
      <c r="Q78" s="89"/>
      <c r="R78" s="48"/>
      <c r="S78" s="5"/>
    </row>
    <row r="79" spans="1:19" x14ac:dyDescent="0.25">
      <c r="B79" s="61">
        <f t="shared" si="7"/>
        <v>43</v>
      </c>
      <c r="C79" s="138"/>
      <c r="D79" s="92"/>
      <c r="E79" s="170"/>
      <c r="F79" s="171"/>
      <c r="G79" s="132"/>
      <c r="H79" s="132"/>
      <c r="I79" s="132"/>
      <c r="J79" s="93"/>
      <c r="K79" s="60"/>
      <c r="L79" s="60"/>
      <c r="M79" s="98" t="str">
        <f t="shared" si="5"/>
        <v/>
      </c>
      <c r="N79" s="95"/>
      <c r="O79" s="90" t="str">
        <f t="shared" si="6"/>
        <v/>
      </c>
      <c r="P79" s="87"/>
      <c r="Q79" s="89"/>
      <c r="R79" s="48"/>
      <c r="S79" s="5"/>
    </row>
    <row r="80" spans="1:19" x14ac:dyDescent="0.25">
      <c r="B80" s="61">
        <f t="shared" ref="B80:B85" si="8">B79+1</f>
        <v>44</v>
      </c>
      <c r="C80" s="138"/>
      <c r="D80" s="92"/>
      <c r="E80" s="170"/>
      <c r="F80" s="171"/>
      <c r="G80" s="132"/>
      <c r="H80" s="132"/>
      <c r="I80" s="132"/>
      <c r="J80" s="93"/>
      <c r="K80" s="60"/>
      <c r="L80" s="60"/>
      <c r="M80" s="98" t="str">
        <f t="shared" si="5"/>
        <v/>
      </c>
      <c r="N80" s="95"/>
      <c r="O80" s="90" t="str">
        <f t="shared" si="6"/>
        <v/>
      </c>
      <c r="P80" s="87"/>
      <c r="Q80" s="89"/>
      <c r="R80" s="48"/>
      <c r="S80" s="5"/>
    </row>
    <row r="81" spans="2:19" x14ac:dyDescent="0.25">
      <c r="B81" s="61">
        <f t="shared" si="8"/>
        <v>45</v>
      </c>
      <c r="C81" s="138"/>
      <c r="D81" s="92"/>
      <c r="E81" s="170"/>
      <c r="F81" s="171"/>
      <c r="G81" s="132"/>
      <c r="H81" s="132"/>
      <c r="I81" s="132"/>
      <c r="J81" s="93"/>
      <c r="K81" s="60"/>
      <c r="L81" s="60"/>
      <c r="M81" s="98" t="str">
        <f t="shared" si="5"/>
        <v/>
      </c>
      <c r="N81" s="95"/>
      <c r="O81" s="90" t="str">
        <f t="shared" si="6"/>
        <v/>
      </c>
      <c r="P81" s="87"/>
      <c r="Q81" s="89"/>
      <c r="R81" s="48"/>
      <c r="S81" s="5"/>
    </row>
    <row r="82" spans="2:19" x14ac:dyDescent="0.25">
      <c r="B82" s="61">
        <f t="shared" si="8"/>
        <v>46</v>
      </c>
      <c r="C82" s="138"/>
      <c r="D82" s="92"/>
      <c r="E82" s="170"/>
      <c r="F82" s="171"/>
      <c r="G82" s="132"/>
      <c r="H82" s="132"/>
      <c r="I82" s="132"/>
      <c r="J82" s="93"/>
      <c r="K82" s="60"/>
      <c r="L82" s="60"/>
      <c r="M82" s="98" t="str">
        <f t="shared" si="5"/>
        <v/>
      </c>
      <c r="N82" s="95"/>
      <c r="O82" s="90" t="str">
        <f t="shared" si="6"/>
        <v/>
      </c>
      <c r="P82" s="87"/>
      <c r="Q82" s="89"/>
      <c r="R82" s="48"/>
      <c r="S82" s="5"/>
    </row>
    <row r="83" spans="2:19" x14ac:dyDescent="0.25">
      <c r="B83" s="61">
        <f t="shared" si="8"/>
        <v>47</v>
      </c>
      <c r="C83" s="138"/>
      <c r="D83" s="92"/>
      <c r="E83" s="170"/>
      <c r="F83" s="171"/>
      <c r="G83" s="132"/>
      <c r="H83" s="132"/>
      <c r="I83" s="132"/>
      <c r="J83" s="93"/>
      <c r="K83" s="60"/>
      <c r="L83" s="60"/>
      <c r="M83" s="98" t="str">
        <f t="shared" si="5"/>
        <v/>
      </c>
      <c r="N83" s="95"/>
      <c r="O83" s="90" t="str">
        <f t="shared" si="6"/>
        <v/>
      </c>
      <c r="P83" s="87"/>
      <c r="Q83" s="89"/>
      <c r="R83" s="48"/>
      <c r="S83" s="5"/>
    </row>
    <row r="84" spans="2:19" x14ac:dyDescent="0.25">
      <c r="B84" s="61">
        <f t="shared" si="8"/>
        <v>48</v>
      </c>
      <c r="C84" s="138"/>
      <c r="D84" s="92"/>
      <c r="E84" s="170"/>
      <c r="F84" s="171"/>
      <c r="G84" s="132"/>
      <c r="H84" s="132"/>
      <c r="I84" s="132"/>
      <c r="J84" s="93"/>
      <c r="K84" s="60"/>
      <c r="L84" s="60"/>
      <c r="M84" s="98" t="str">
        <f t="shared" si="5"/>
        <v/>
      </c>
      <c r="N84" s="95"/>
      <c r="O84" s="90" t="str">
        <f t="shared" si="6"/>
        <v/>
      </c>
      <c r="P84" s="87"/>
      <c r="Q84" s="89"/>
      <c r="R84" s="48"/>
      <c r="S84" s="5"/>
    </row>
    <row r="85" spans="2:19" x14ac:dyDescent="0.25">
      <c r="B85" s="61">
        <f t="shared" si="8"/>
        <v>49</v>
      </c>
      <c r="C85" s="138"/>
      <c r="D85" s="92"/>
      <c r="E85" s="170"/>
      <c r="F85" s="171"/>
      <c r="G85" s="132"/>
      <c r="H85" s="132"/>
      <c r="I85" s="132"/>
      <c r="J85" s="93"/>
      <c r="K85" s="60"/>
      <c r="L85" s="60"/>
      <c r="M85" s="98" t="str">
        <f t="shared" si="5"/>
        <v/>
      </c>
      <c r="N85" s="95"/>
      <c r="O85" s="90" t="str">
        <f t="shared" si="6"/>
        <v/>
      </c>
      <c r="P85" s="87"/>
      <c r="Q85" s="89"/>
      <c r="R85" s="48"/>
      <c r="S85" s="5"/>
    </row>
    <row r="86" spans="2:19" x14ac:dyDescent="0.25">
      <c r="B86" s="61">
        <f t="shared" ref="B86:B96" si="9">B85+1</f>
        <v>50</v>
      </c>
      <c r="C86" s="138"/>
      <c r="D86" s="92"/>
      <c r="E86" s="170"/>
      <c r="F86" s="171"/>
      <c r="G86" s="132"/>
      <c r="H86" s="132"/>
      <c r="I86" s="132"/>
      <c r="J86" s="93"/>
      <c r="K86" s="60"/>
      <c r="L86" s="60"/>
      <c r="M86" s="98" t="str">
        <f t="shared" si="5"/>
        <v/>
      </c>
      <c r="N86" s="95"/>
      <c r="O86" s="90" t="str">
        <f t="shared" si="6"/>
        <v/>
      </c>
      <c r="P86" s="87"/>
      <c r="Q86" s="89"/>
      <c r="R86" s="48"/>
      <c r="S86" s="5"/>
    </row>
    <row r="87" spans="2:19" x14ac:dyDescent="0.25">
      <c r="B87" s="61">
        <f t="shared" si="9"/>
        <v>51</v>
      </c>
      <c r="C87" s="138"/>
      <c r="D87" s="92"/>
      <c r="E87" s="170"/>
      <c r="F87" s="171"/>
      <c r="G87" s="132"/>
      <c r="H87" s="132"/>
      <c r="I87" s="132"/>
      <c r="J87" s="93"/>
      <c r="K87" s="60"/>
      <c r="L87" s="60"/>
      <c r="M87" s="98" t="str">
        <f t="shared" si="5"/>
        <v/>
      </c>
      <c r="N87" s="95"/>
      <c r="O87" s="90" t="str">
        <f t="shared" si="6"/>
        <v/>
      </c>
      <c r="P87" s="87"/>
      <c r="Q87" s="89"/>
      <c r="R87" s="48"/>
      <c r="S87" s="5"/>
    </row>
    <row r="88" spans="2:19" x14ac:dyDescent="0.25">
      <c r="B88" s="61">
        <f t="shared" si="9"/>
        <v>52</v>
      </c>
      <c r="C88" s="138"/>
      <c r="D88" s="92"/>
      <c r="E88" s="170"/>
      <c r="F88" s="171"/>
      <c r="G88" s="132"/>
      <c r="H88" s="132"/>
      <c r="I88" s="132"/>
      <c r="J88" s="93"/>
      <c r="K88" s="60"/>
      <c r="L88" s="60"/>
      <c r="M88" s="98" t="str">
        <f t="shared" si="5"/>
        <v/>
      </c>
      <c r="N88" s="95"/>
      <c r="O88" s="90" t="str">
        <f t="shared" si="6"/>
        <v/>
      </c>
      <c r="P88" s="87"/>
      <c r="Q88" s="89"/>
      <c r="R88" s="48"/>
      <c r="S88" s="5"/>
    </row>
    <row r="89" spans="2:19" x14ac:dyDescent="0.25">
      <c r="B89" s="61">
        <f t="shared" si="9"/>
        <v>53</v>
      </c>
      <c r="C89" s="138"/>
      <c r="D89" s="92"/>
      <c r="E89" s="170"/>
      <c r="F89" s="171"/>
      <c r="G89" s="132"/>
      <c r="H89" s="132"/>
      <c r="I89" s="132"/>
      <c r="J89" s="93"/>
      <c r="K89" s="60"/>
      <c r="L89" s="60"/>
      <c r="M89" s="98" t="str">
        <f t="shared" si="5"/>
        <v/>
      </c>
      <c r="N89" s="95"/>
      <c r="O89" s="90" t="str">
        <f t="shared" si="6"/>
        <v/>
      </c>
      <c r="P89" s="87"/>
      <c r="Q89" s="89"/>
      <c r="R89" s="48"/>
      <c r="S89" s="5"/>
    </row>
    <row r="90" spans="2:19" x14ac:dyDescent="0.25">
      <c r="B90" s="61">
        <f t="shared" si="9"/>
        <v>54</v>
      </c>
      <c r="C90" s="138"/>
      <c r="D90" s="92"/>
      <c r="E90" s="170"/>
      <c r="F90" s="171"/>
      <c r="G90" s="132"/>
      <c r="H90" s="132"/>
      <c r="I90" s="132"/>
      <c r="J90" s="93"/>
      <c r="K90" s="60"/>
      <c r="L90" s="60"/>
      <c r="M90" s="98" t="str">
        <f t="shared" si="5"/>
        <v/>
      </c>
      <c r="N90" s="95"/>
      <c r="O90" s="90" t="str">
        <f t="shared" si="6"/>
        <v/>
      </c>
      <c r="P90" s="87"/>
      <c r="Q90" s="89"/>
      <c r="R90" s="48"/>
      <c r="S90" s="5"/>
    </row>
    <row r="91" spans="2:19" x14ac:dyDescent="0.25">
      <c r="B91" s="61">
        <f t="shared" si="9"/>
        <v>55</v>
      </c>
      <c r="C91" s="138"/>
      <c r="D91" s="92"/>
      <c r="E91" s="170"/>
      <c r="F91" s="171"/>
      <c r="G91" s="132"/>
      <c r="H91" s="132"/>
      <c r="I91" s="132"/>
      <c r="J91" s="93"/>
      <c r="K91" s="60"/>
      <c r="L91" s="60"/>
      <c r="M91" s="98" t="str">
        <f t="shared" si="5"/>
        <v/>
      </c>
      <c r="N91" s="95"/>
      <c r="O91" s="90" t="str">
        <f t="shared" si="6"/>
        <v/>
      </c>
      <c r="P91" s="87"/>
      <c r="Q91" s="89"/>
      <c r="R91" s="48"/>
      <c r="S91" s="5"/>
    </row>
    <row r="92" spans="2:19" x14ac:dyDescent="0.25">
      <c r="B92" s="61">
        <f t="shared" si="9"/>
        <v>56</v>
      </c>
      <c r="C92" s="138"/>
      <c r="D92" s="92"/>
      <c r="E92" s="170"/>
      <c r="F92" s="171"/>
      <c r="G92" s="132"/>
      <c r="H92" s="132"/>
      <c r="I92" s="132"/>
      <c r="J92" s="93"/>
      <c r="K92" s="60"/>
      <c r="L92" s="60"/>
      <c r="M92" s="98" t="str">
        <f t="shared" si="5"/>
        <v/>
      </c>
      <c r="N92" s="95"/>
      <c r="O92" s="90" t="str">
        <f t="shared" si="6"/>
        <v/>
      </c>
      <c r="P92" s="87"/>
      <c r="Q92" s="89"/>
      <c r="R92" s="48"/>
      <c r="S92" s="5"/>
    </row>
    <row r="93" spans="2:19" ht="15" hidden="1" customHeight="1" outlineLevel="1" x14ac:dyDescent="0.25">
      <c r="B93" s="61">
        <f t="shared" si="9"/>
        <v>57</v>
      </c>
      <c r="C93" s="138"/>
      <c r="D93" s="92"/>
      <c r="E93" s="170"/>
      <c r="F93" s="171"/>
      <c r="G93" s="132"/>
      <c r="H93" s="132"/>
      <c r="I93" s="132"/>
      <c r="J93" s="93"/>
      <c r="K93" s="60"/>
      <c r="L93" s="60"/>
      <c r="M93" s="98" t="str">
        <f t="shared" si="5"/>
        <v/>
      </c>
      <c r="N93" s="95"/>
      <c r="O93" s="90" t="str">
        <f t="shared" si="6"/>
        <v/>
      </c>
      <c r="P93" s="87"/>
      <c r="Q93" s="89"/>
      <c r="R93" s="48"/>
      <c r="S93" s="5"/>
    </row>
    <row r="94" spans="2:19" hidden="1" outlineLevel="1" x14ac:dyDescent="0.25">
      <c r="B94" s="10">
        <f t="shared" si="9"/>
        <v>58</v>
      </c>
      <c r="C94" s="138"/>
      <c r="D94" s="92"/>
      <c r="E94" s="172"/>
      <c r="F94" s="172"/>
      <c r="G94" s="132"/>
      <c r="H94" s="132"/>
      <c r="I94" s="132"/>
      <c r="J94" s="93"/>
      <c r="K94" s="60"/>
      <c r="L94" s="60"/>
      <c r="M94" s="98" t="str">
        <f t="shared" si="5"/>
        <v/>
      </c>
      <c r="N94" s="95"/>
      <c r="O94" s="90" t="str">
        <f t="shared" si="6"/>
        <v/>
      </c>
      <c r="P94" s="87"/>
      <c r="Q94" s="89"/>
      <c r="R94" s="48"/>
      <c r="S94" s="5"/>
    </row>
    <row r="95" spans="2:19" hidden="1" outlineLevel="1" x14ac:dyDescent="0.25">
      <c r="B95" s="10">
        <f t="shared" si="9"/>
        <v>59</v>
      </c>
      <c r="C95" s="138"/>
      <c r="D95" s="92"/>
      <c r="E95" s="172"/>
      <c r="F95" s="172"/>
      <c r="G95" s="132"/>
      <c r="H95" s="132"/>
      <c r="I95" s="132"/>
      <c r="J95" s="93"/>
      <c r="K95" s="60"/>
      <c r="L95" s="60"/>
      <c r="M95" s="98" t="str">
        <f t="shared" si="5"/>
        <v/>
      </c>
      <c r="N95" s="95"/>
      <c r="O95" s="90" t="str">
        <f t="shared" si="6"/>
        <v/>
      </c>
      <c r="P95" s="87"/>
      <c r="Q95" s="89"/>
      <c r="R95" s="48"/>
      <c r="S95" s="5"/>
    </row>
    <row r="96" spans="2:19" hidden="1" outlineLevel="1" x14ac:dyDescent="0.25">
      <c r="B96" s="10">
        <f t="shared" si="9"/>
        <v>60</v>
      </c>
      <c r="C96" s="138"/>
      <c r="D96" s="92"/>
      <c r="E96" s="172"/>
      <c r="F96" s="172"/>
      <c r="G96" s="132"/>
      <c r="H96" s="132"/>
      <c r="I96" s="132"/>
      <c r="J96" s="93"/>
      <c r="K96" s="60"/>
      <c r="L96" s="60"/>
      <c r="M96" s="98" t="str">
        <f t="shared" si="5"/>
        <v/>
      </c>
      <c r="N96" s="95"/>
      <c r="O96" s="90" t="str">
        <f t="shared" si="6"/>
        <v/>
      </c>
      <c r="P96" s="87"/>
      <c r="Q96" s="89"/>
      <c r="R96" s="48"/>
      <c r="S96" s="5"/>
    </row>
    <row r="97" spans="2:19" hidden="1" outlineLevel="1" x14ac:dyDescent="0.25">
      <c r="B97" s="10">
        <f t="shared" si="7"/>
        <v>61</v>
      </c>
      <c r="C97" s="138"/>
      <c r="D97" s="92"/>
      <c r="E97" s="172"/>
      <c r="F97" s="172"/>
      <c r="G97" s="132"/>
      <c r="H97" s="132"/>
      <c r="I97" s="132"/>
      <c r="J97" s="93"/>
      <c r="K97" s="60"/>
      <c r="L97" s="60"/>
      <c r="M97" s="98" t="str">
        <f t="shared" si="5"/>
        <v/>
      </c>
      <c r="N97" s="95"/>
      <c r="O97" s="90" t="str">
        <f t="shared" si="6"/>
        <v/>
      </c>
      <c r="P97" s="87"/>
      <c r="Q97" s="89"/>
      <c r="R97" s="48"/>
      <c r="S97" s="5"/>
    </row>
    <row r="98" spans="2:19" hidden="1" outlineLevel="1" x14ac:dyDescent="0.25">
      <c r="B98" s="10">
        <f t="shared" si="7"/>
        <v>62</v>
      </c>
      <c r="C98" s="138"/>
      <c r="D98" s="92"/>
      <c r="E98" s="172"/>
      <c r="F98" s="172"/>
      <c r="G98" s="132"/>
      <c r="H98" s="132"/>
      <c r="I98" s="132"/>
      <c r="J98" s="93"/>
      <c r="K98" s="60"/>
      <c r="L98" s="60"/>
      <c r="M98" s="98" t="str">
        <f t="shared" si="5"/>
        <v/>
      </c>
      <c r="N98" s="95"/>
      <c r="O98" s="90" t="str">
        <f t="shared" si="6"/>
        <v/>
      </c>
      <c r="P98" s="87"/>
      <c r="Q98" s="89"/>
      <c r="R98" s="48"/>
      <c r="S98" s="5"/>
    </row>
    <row r="99" spans="2:19" hidden="1" outlineLevel="1" x14ac:dyDescent="0.25">
      <c r="B99" s="10">
        <f t="shared" si="7"/>
        <v>63</v>
      </c>
      <c r="C99" s="138"/>
      <c r="D99" s="92"/>
      <c r="E99" s="172"/>
      <c r="F99" s="172"/>
      <c r="G99" s="132"/>
      <c r="H99" s="132"/>
      <c r="I99" s="132"/>
      <c r="J99" s="93"/>
      <c r="K99" s="60"/>
      <c r="L99" s="60"/>
      <c r="M99" s="98" t="str">
        <f t="shared" si="5"/>
        <v/>
      </c>
      <c r="N99" s="95"/>
      <c r="O99" s="90" t="str">
        <f t="shared" si="6"/>
        <v/>
      </c>
      <c r="P99" s="87"/>
      <c r="Q99" s="89"/>
      <c r="R99" s="48"/>
      <c r="S99" s="5"/>
    </row>
    <row r="100" spans="2:19" hidden="1" outlineLevel="1" x14ac:dyDescent="0.25">
      <c r="B100" s="10">
        <f t="shared" si="7"/>
        <v>64</v>
      </c>
      <c r="C100" s="138"/>
      <c r="D100" s="92"/>
      <c r="E100" s="172"/>
      <c r="F100" s="172"/>
      <c r="G100" s="132"/>
      <c r="H100" s="132"/>
      <c r="I100" s="132"/>
      <c r="J100" s="93"/>
      <c r="K100" s="60"/>
      <c r="L100" s="60"/>
      <c r="M100" s="98" t="str">
        <f t="shared" si="5"/>
        <v/>
      </c>
      <c r="N100" s="95"/>
      <c r="O100" s="90" t="str">
        <f t="shared" si="6"/>
        <v/>
      </c>
      <c r="P100" s="87"/>
      <c r="Q100" s="89"/>
      <c r="R100" s="48"/>
      <c r="S100" s="5"/>
    </row>
    <row r="101" spans="2:19" hidden="1" outlineLevel="1" x14ac:dyDescent="0.25">
      <c r="B101" s="10">
        <f t="shared" si="7"/>
        <v>65</v>
      </c>
      <c r="C101" s="138"/>
      <c r="D101" s="92"/>
      <c r="E101" s="172"/>
      <c r="F101" s="172"/>
      <c r="G101" s="132"/>
      <c r="H101" s="132"/>
      <c r="I101" s="132"/>
      <c r="J101" s="93"/>
      <c r="K101" s="60"/>
      <c r="L101" s="60"/>
      <c r="M101" s="98" t="str">
        <f t="shared" si="5"/>
        <v/>
      </c>
      <c r="N101" s="95"/>
      <c r="O101" s="90" t="str">
        <f t="shared" si="6"/>
        <v/>
      </c>
      <c r="P101" s="87"/>
      <c r="Q101" s="89"/>
      <c r="R101" s="48"/>
      <c r="S101" s="5"/>
    </row>
    <row r="102" spans="2:19" hidden="1" outlineLevel="1" x14ac:dyDescent="0.25">
      <c r="B102" s="10">
        <f t="shared" si="7"/>
        <v>66</v>
      </c>
      <c r="C102" s="138"/>
      <c r="D102" s="92"/>
      <c r="E102" s="172"/>
      <c r="F102" s="172"/>
      <c r="G102" s="132"/>
      <c r="H102" s="132"/>
      <c r="I102" s="132"/>
      <c r="J102" s="93"/>
      <c r="K102" s="60"/>
      <c r="L102" s="60"/>
      <c r="M102" s="98" t="str">
        <f t="shared" si="5"/>
        <v/>
      </c>
      <c r="N102" s="95"/>
      <c r="O102" s="90" t="str">
        <f t="shared" si="6"/>
        <v/>
      </c>
      <c r="P102" s="87"/>
      <c r="Q102" s="89"/>
      <c r="R102" s="48"/>
      <c r="S102" s="5"/>
    </row>
    <row r="103" spans="2:19" hidden="1" outlineLevel="1" x14ac:dyDescent="0.25">
      <c r="B103" s="10">
        <f t="shared" si="7"/>
        <v>67</v>
      </c>
      <c r="C103" s="138"/>
      <c r="D103" s="92"/>
      <c r="E103" s="172"/>
      <c r="F103" s="172"/>
      <c r="G103" s="132"/>
      <c r="H103" s="132"/>
      <c r="I103" s="132"/>
      <c r="J103" s="93"/>
      <c r="K103" s="60"/>
      <c r="L103" s="60"/>
      <c r="M103" s="98" t="str">
        <f t="shared" si="5"/>
        <v/>
      </c>
      <c r="N103" s="95"/>
      <c r="O103" s="90" t="str">
        <f t="shared" si="6"/>
        <v/>
      </c>
      <c r="P103" s="87"/>
      <c r="Q103" s="89"/>
      <c r="R103" s="48"/>
      <c r="S103" s="5"/>
    </row>
    <row r="104" spans="2:19" hidden="1" outlineLevel="1" x14ac:dyDescent="0.25">
      <c r="B104" s="10">
        <f t="shared" si="7"/>
        <v>68</v>
      </c>
      <c r="C104" s="138"/>
      <c r="D104" s="92"/>
      <c r="E104" s="172"/>
      <c r="F104" s="172"/>
      <c r="G104" s="132"/>
      <c r="H104" s="132"/>
      <c r="I104" s="132"/>
      <c r="J104" s="93"/>
      <c r="K104" s="60"/>
      <c r="L104" s="60"/>
      <c r="M104" s="98" t="str">
        <f t="shared" si="5"/>
        <v/>
      </c>
      <c r="N104" s="95"/>
      <c r="O104" s="90" t="str">
        <f t="shared" si="6"/>
        <v/>
      </c>
      <c r="P104" s="87"/>
      <c r="Q104" s="89"/>
      <c r="R104" s="48"/>
      <c r="S104" s="5"/>
    </row>
    <row r="105" spans="2:19" hidden="1" outlineLevel="1" x14ac:dyDescent="0.25">
      <c r="B105" s="10">
        <f t="shared" si="7"/>
        <v>69</v>
      </c>
      <c r="C105" s="138"/>
      <c r="D105" s="92"/>
      <c r="E105" s="172"/>
      <c r="F105" s="172"/>
      <c r="G105" s="132"/>
      <c r="H105" s="132"/>
      <c r="I105" s="132"/>
      <c r="J105" s="93"/>
      <c r="K105" s="60"/>
      <c r="L105" s="60"/>
      <c r="M105" s="98" t="str">
        <f t="shared" si="5"/>
        <v/>
      </c>
      <c r="N105" s="95"/>
      <c r="O105" s="90" t="str">
        <f t="shared" si="6"/>
        <v/>
      </c>
      <c r="P105" s="87"/>
      <c r="Q105" s="89"/>
      <c r="R105" s="48"/>
      <c r="S105" s="5"/>
    </row>
    <row r="106" spans="2:19" hidden="1" outlineLevel="1" x14ac:dyDescent="0.25">
      <c r="B106" s="10">
        <f t="shared" si="7"/>
        <v>70</v>
      </c>
      <c r="C106" s="138"/>
      <c r="D106" s="92"/>
      <c r="E106" s="172"/>
      <c r="F106" s="172"/>
      <c r="G106" s="132"/>
      <c r="H106" s="132"/>
      <c r="I106" s="132"/>
      <c r="J106" s="93"/>
      <c r="K106" s="60"/>
      <c r="L106" s="60"/>
      <c r="M106" s="98" t="str">
        <f t="shared" si="5"/>
        <v/>
      </c>
      <c r="N106" s="95"/>
      <c r="O106" s="90" t="str">
        <f t="shared" si="6"/>
        <v/>
      </c>
      <c r="P106" s="87"/>
      <c r="Q106" s="89"/>
      <c r="R106" s="48"/>
      <c r="S106" s="5"/>
    </row>
    <row r="107" spans="2:19" hidden="1" outlineLevel="1" x14ac:dyDescent="0.25">
      <c r="B107" s="10">
        <f t="shared" si="7"/>
        <v>71</v>
      </c>
      <c r="C107" s="138"/>
      <c r="D107" s="92"/>
      <c r="E107" s="172"/>
      <c r="F107" s="172"/>
      <c r="G107" s="132"/>
      <c r="H107" s="132"/>
      <c r="I107" s="132"/>
      <c r="J107" s="93"/>
      <c r="K107" s="60"/>
      <c r="L107" s="60"/>
      <c r="M107" s="98" t="str">
        <f t="shared" si="5"/>
        <v/>
      </c>
      <c r="N107" s="95"/>
      <c r="O107" s="90" t="str">
        <f t="shared" si="6"/>
        <v/>
      </c>
      <c r="P107" s="87"/>
      <c r="Q107" s="89"/>
      <c r="R107" s="48"/>
      <c r="S107" s="5"/>
    </row>
    <row r="108" spans="2:19" hidden="1" outlineLevel="1" x14ac:dyDescent="0.25">
      <c r="B108" s="10">
        <f t="shared" si="7"/>
        <v>72</v>
      </c>
      <c r="C108" s="138"/>
      <c r="D108" s="92"/>
      <c r="E108" s="172"/>
      <c r="F108" s="172"/>
      <c r="G108" s="132"/>
      <c r="H108" s="132"/>
      <c r="I108" s="132"/>
      <c r="J108" s="93"/>
      <c r="K108" s="60"/>
      <c r="L108" s="60"/>
      <c r="M108" s="98" t="str">
        <f t="shared" si="5"/>
        <v/>
      </c>
      <c r="N108" s="95"/>
      <c r="O108" s="90" t="str">
        <f t="shared" si="6"/>
        <v/>
      </c>
      <c r="P108" s="87"/>
      <c r="Q108" s="89"/>
      <c r="R108" s="48"/>
      <c r="S108" s="5"/>
    </row>
    <row r="109" spans="2:19" hidden="1" outlineLevel="1" x14ac:dyDescent="0.25">
      <c r="B109" s="10">
        <f t="shared" si="7"/>
        <v>73</v>
      </c>
      <c r="C109" s="138"/>
      <c r="D109" s="92"/>
      <c r="E109" s="172"/>
      <c r="F109" s="172"/>
      <c r="G109" s="132"/>
      <c r="H109" s="132"/>
      <c r="I109" s="132"/>
      <c r="J109" s="93"/>
      <c r="K109" s="60"/>
      <c r="L109" s="60"/>
      <c r="M109" s="98" t="str">
        <f t="shared" si="5"/>
        <v/>
      </c>
      <c r="N109" s="95"/>
      <c r="O109" s="90" t="str">
        <f t="shared" si="6"/>
        <v/>
      </c>
      <c r="P109" s="87"/>
      <c r="Q109" s="89"/>
    </row>
    <row r="110" spans="2:19" hidden="1" outlineLevel="1" x14ac:dyDescent="0.25">
      <c r="B110" s="10">
        <f t="shared" si="7"/>
        <v>74</v>
      </c>
      <c r="C110" s="138"/>
      <c r="D110" s="92"/>
      <c r="E110" s="172"/>
      <c r="F110" s="172"/>
      <c r="G110" s="132"/>
      <c r="H110" s="132"/>
      <c r="I110" s="132"/>
      <c r="J110" s="93"/>
      <c r="K110" s="60"/>
      <c r="L110" s="60"/>
      <c r="M110" s="98" t="str">
        <f t="shared" si="5"/>
        <v/>
      </c>
      <c r="N110" s="95"/>
      <c r="O110" s="90" t="str">
        <f t="shared" si="6"/>
        <v/>
      </c>
      <c r="P110" s="87"/>
      <c r="Q110" s="89"/>
    </row>
    <row r="111" spans="2:19" hidden="1" outlineLevel="1" x14ac:dyDescent="0.25">
      <c r="B111" s="10">
        <f t="shared" si="7"/>
        <v>75</v>
      </c>
      <c r="C111" s="138"/>
      <c r="D111" s="92"/>
      <c r="E111" s="172"/>
      <c r="F111" s="172"/>
      <c r="G111" s="132"/>
      <c r="H111" s="132"/>
      <c r="I111" s="132"/>
      <c r="J111" s="93"/>
      <c r="K111" s="60"/>
      <c r="L111" s="60"/>
      <c r="M111" s="98" t="str">
        <f t="shared" si="5"/>
        <v/>
      </c>
      <c r="N111" s="95"/>
      <c r="O111" s="90" t="str">
        <f t="shared" si="6"/>
        <v/>
      </c>
      <c r="P111" s="87"/>
      <c r="Q111" s="89"/>
    </row>
    <row r="112" spans="2:19" hidden="1" outlineLevel="1" x14ac:dyDescent="0.25">
      <c r="B112" s="10">
        <f t="shared" si="7"/>
        <v>76</v>
      </c>
      <c r="C112" s="138"/>
      <c r="D112" s="92"/>
      <c r="E112" s="172"/>
      <c r="F112" s="172"/>
      <c r="G112" s="132"/>
      <c r="H112" s="132"/>
      <c r="I112" s="132"/>
      <c r="J112" s="93"/>
      <c r="K112" s="60"/>
      <c r="L112" s="60"/>
      <c r="M112" s="98" t="str">
        <f t="shared" si="5"/>
        <v/>
      </c>
      <c r="N112" s="95"/>
      <c r="O112" s="90" t="str">
        <f t="shared" si="6"/>
        <v/>
      </c>
      <c r="P112" s="87"/>
      <c r="Q112" s="89"/>
    </row>
    <row r="113" spans="1:17" hidden="1" outlineLevel="1" x14ac:dyDescent="0.25">
      <c r="B113" s="10">
        <f t="shared" si="7"/>
        <v>77</v>
      </c>
      <c r="C113" s="138"/>
      <c r="D113" s="92"/>
      <c r="E113" s="172"/>
      <c r="F113" s="172"/>
      <c r="G113" s="132"/>
      <c r="H113" s="132"/>
      <c r="I113" s="132"/>
      <c r="J113" s="93"/>
      <c r="K113" s="60"/>
      <c r="L113" s="60"/>
      <c r="M113" s="98" t="str">
        <f t="shared" si="5"/>
        <v/>
      </c>
      <c r="N113" s="95"/>
      <c r="O113" s="90" t="str">
        <f t="shared" si="6"/>
        <v/>
      </c>
      <c r="P113" s="87"/>
      <c r="Q113" s="89"/>
    </row>
    <row r="114" spans="1:17" hidden="1" outlineLevel="1" x14ac:dyDescent="0.25">
      <c r="B114" s="10">
        <f t="shared" si="7"/>
        <v>78</v>
      </c>
      <c r="C114" s="138"/>
      <c r="D114" s="92"/>
      <c r="E114" s="172"/>
      <c r="F114" s="172"/>
      <c r="G114" s="132"/>
      <c r="H114" s="132"/>
      <c r="I114" s="132"/>
      <c r="J114" s="93"/>
      <c r="K114" s="60"/>
      <c r="L114" s="60"/>
      <c r="M114" s="98" t="str">
        <f t="shared" si="5"/>
        <v/>
      </c>
      <c r="N114" s="95"/>
      <c r="O114" s="90" t="str">
        <f>IF(OR(ISBLANK(C114),ISBLANK(L114)),"",K114*L114*N114)</f>
        <v/>
      </c>
      <c r="P114" s="87"/>
      <c r="Q114" s="89"/>
    </row>
    <row r="115" spans="1:17" hidden="1" outlineLevel="1" x14ac:dyDescent="0.25">
      <c r="B115" s="10">
        <f t="shared" si="7"/>
        <v>79</v>
      </c>
      <c r="C115" s="138"/>
      <c r="D115" s="92"/>
      <c r="E115" s="172"/>
      <c r="F115" s="172"/>
      <c r="G115" s="132"/>
      <c r="H115" s="132"/>
      <c r="I115" s="132"/>
      <c r="J115" s="93"/>
      <c r="K115" s="60"/>
      <c r="L115" s="60"/>
      <c r="M115" s="98" t="str">
        <f>IF(OR(ISBLANK(C115),ISBLANK(L115)),"",K115*L115)</f>
        <v/>
      </c>
      <c r="N115" s="95"/>
      <c r="O115" s="90" t="str">
        <f t="shared" si="6"/>
        <v/>
      </c>
      <c r="P115" s="87"/>
      <c r="Q115" s="28">
        <f>SUMIFS($O$76:$O$115,$E$76:$E$115,"Agente Cultural")</f>
        <v>0</v>
      </c>
    </row>
    <row r="116" spans="1:17" ht="21.95" customHeight="1" collapsed="1" x14ac:dyDescent="0.25">
      <c r="B116" s="42" t="s">
        <v>6</v>
      </c>
      <c r="C116" s="62"/>
      <c r="D116" s="62"/>
      <c r="E116" s="62"/>
      <c r="F116" s="62"/>
      <c r="G116" s="62"/>
      <c r="H116" s="62"/>
      <c r="I116" s="62"/>
      <c r="J116" s="62"/>
      <c r="K116" s="62"/>
      <c r="L116" s="62"/>
      <c r="M116" s="62"/>
      <c r="N116" s="39"/>
      <c r="O116" s="40">
        <f>SUM(O76:O115)</f>
        <v>0</v>
      </c>
      <c r="P116" s="41">
        <f>IF(O116=0,0%,O116/$E$297)</f>
        <v>0</v>
      </c>
      <c r="Q116" s="29">
        <f>O116-Q115</f>
        <v>0</v>
      </c>
    </row>
    <row r="117" spans="1:17" ht="36" customHeight="1" x14ac:dyDescent="0.25">
      <c r="B117" s="206" t="s">
        <v>66</v>
      </c>
      <c r="C117" s="207"/>
      <c r="D117" s="207"/>
      <c r="E117" s="207"/>
      <c r="F117" s="207"/>
      <c r="G117" s="207"/>
      <c r="H117" s="207"/>
      <c r="I117" s="207"/>
      <c r="J117" s="207"/>
      <c r="K117" s="207"/>
      <c r="L117" s="207"/>
      <c r="M117" s="207"/>
      <c r="N117" s="207"/>
      <c r="O117" s="207"/>
      <c r="P117" s="208"/>
      <c r="Q117" s="30"/>
    </row>
    <row r="118" spans="1:17" ht="41.25" customHeight="1" x14ac:dyDescent="0.25">
      <c r="B118" s="235" t="s">
        <v>67</v>
      </c>
      <c r="C118" s="236"/>
      <c r="D118" s="236"/>
      <c r="E118" s="236"/>
      <c r="F118" s="236"/>
      <c r="G118" s="236"/>
      <c r="H118" s="236"/>
      <c r="I118" s="236"/>
      <c r="J118" s="236"/>
      <c r="K118" s="236"/>
      <c r="L118" s="236"/>
      <c r="M118" s="236"/>
      <c r="N118" s="236"/>
      <c r="O118" s="236"/>
      <c r="P118" s="237"/>
      <c r="Q118" s="31"/>
    </row>
    <row r="119" spans="1:17" ht="24" customHeight="1" x14ac:dyDescent="0.25">
      <c r="B119" s="196" t="s">
        <v>8</v>
      </c>
      <c r="C119" s="168" t="s">
        <v>3</v>
      </c>
      <c r="D119" s="196" t="s">
        <v>42</v>
      </c>
      <c r="E119" s="198" t="s">
        <v>17</v>
      </c>
      <c r="F119" s="199"/>
      <c r="G119" s="219" t="s">
        <v>40</v>
      </c>
      <c r="H119" s="220"/>
      <c r="I119" s="221"/>
      <c r="J119" s="168" t="s">
        <v>7</v>
      </c>
      <c r="K119" s="168" t="s">
        <v>47</v>
      </c>
      <c r="L119" s="168" t="s">
        <v>48</v>
      </c>
      <c r="M119" s="168" t="s">
        <v>50</v>
      </c>
      <c r="N119" s="168" t="s">
        <v>4</v>
      </c>
      <c r="O119" s="196" t="s">
        <v>5</v>
      </c>
      <c r="P119" s="168" t="s">
        <v>86</v>
      </c>
      <c r="Q119" s="30"/>
    </row>
    <row r="120" spans="1:17" s="49" customFormat="1" ht="24" customHeight="1" x14ac:dyDescent="0.25">
      <c r="A120" s="48"/>
      <c r="B120" s="197"/>
      <c r="C120" s="169"/>
      <c r="D120" s="197"/>
      <c r="E120" s="200"/>
      <c r="F120" s="201"/>
      <c r="G120" s="91" t="s">
        <v>37</v>
      </c>
      <c r="H120" s="91" t="s">
        <v>38</v>
      </c>
      <c r="I120" s="91" t="s">
        <v>39</v>
      </c>
      <c r="J120" s="169"/>
      <c r="K120" s="169"/>
      <c r="L120" s="169"/>
      <c r="M120" s="169"/>
      <c r="N120" s="169"/>
      <c r="O120" s="197"/>
      <c r="P120" s="169"/>
      <c r="Q120" s="30"/>
    </row>
    <row r="121" spans="1:17" x14ac:dyDescent="0.25">
      <c r="B121" s="10">
        <f>B115+1</f>
        <v>80</v>
      </c>
      <c r="C121" s="138"/>
      <c r="D121" s="92"/>
      <c r="E121" s="170"/>
      <c r="F121" s="171"/>
      <c r="G121" s="132"/>
      <c r="H121" s="132"/>
      <c r="I121" s="132"/>
      <c r="J121" s="93"/>
      <c r="K121" s="139"/>
      <c r="L121" s="60"/>
      <c r="M121" s="99" t="str">
        <f>IF(OR(ISBLANK(C121),ISBLANK(L121)),"",K121*L121)</f>
        <v/>
      </c>
      <c r="N121" s="100"/>
      <c r="O121" s="90" t="str">
        <f>IF(OR(ISBLANK(C121),ISBLANK(L121)),"",K121*L121*N121)</f>
        <v/>
      </c>
      <c r="P121" s="87"/>
      <c r="Q121" s="32"/>
    </row>
    <row r="122" spans="1:17" x14ac:dyDescent="0.25">
      <c r="B122" s="10">
        <f>B121+1</f>
        <v>81</v>
      </c>
      <c r="C122" s="138"/>
      <c r="D122" s="92"/>
      <c r="E122" s="170"/>
      <c r="F122" s="171"/>
      <c r="G122" s="132"/>
      <c r="H122" s="132"/>
      <c r="I122" s="132"/>
      <c r="J122" s="93"/>
      <c r="K122" s="139"/>
      <c r="L122" s="60"/>
      <c r="M122" s="99" t="str">
        <f t="shared" ref="M122:M160" si="10">IF(OR(ISBLANK(C122),ISBLANK(L122)),"",K122*L122)</f>
        <v/>
      </c>
      <c r="N122" s="100"/>
      <c r="O122" s="90" t="str">
        <f t="shared" ref="O122:O160" si="11">IF(OR(ISBLANK(C122),ISBLANK(L122)),"",K122*L122*N122)</f>
        <v/>
      </c>
      <c r="P122" s="87"/>
      <c r="Q122" s="32"/>
    </row>
    <row r="123" spans="1:17" x14ac:dyDescent="0.25">
      <c r="B123" s="10">
        <f t="shared" ref="B123:B160" si="12">B122+1</f>
        <v>82</v>
      </c>
      <c r="C123" s="138"/>
      <c r="D123" s="92"/>
      <c r="E123" s="170"/>
      <c r="F123" s="171"/>
      <c r="G123" s="132"/>
      <c r="H123" s="132"/>
      <c r="I123" s="132"/>
      <c r="J123" s="93"/>
      <c r="K123" s="139"/>
      <c r="L123" s="60"/>
      <c r="M123" s="99" t="str">
        <f t="shared" si="10"/>
        <v/>
      </c>
      <c r="N123" s="100"/>
      <c r="O123" s="90" t="str">
        <f t="shared" si="11"/>
        <v/>
      </c>
      <c r="P123" s="87"/>
      <c r="Q123" s="32"/>
    </row>
    <row r="124" spans="1:17" x14ac:dyDescent="0.25">
      <c r="B124" s="10">
        <f t="shared" si="12"/>
        <v>83</v>
      </c>
      <c r="C124" s="138"/>
      <c r="D124" s="92"/>
      <c r="E124" s="170"/>
      <c r="F124" s="171"/>
      <c r="G124" s="132"/>
      <c r="H124" s="132"/>
      <c r="I124" s="132"/>
      <c r="J124" s="93"/>
      <c r="K124" s="139"/>
      <c r="L124" s="60"/>
      <c r="M124" s="99" t="str">
        <f t="shared" si="10"/>
        <v/>
      </c>
      <c r="N124" s="100"/>
      <c r="O124" s="90" t="str">
        <f t="shared" si="11"/>
        <v/>
      </c>
      <c r="P124" s="87"/>
      <c r="Q124" s="32"/>
    </row>
    <row r="125" spans="1:17" x14ac:dyDescent="0.25">
      <c r="B125" s="10">
        <f t="shared" si="12"/>
        <v>84</v>
      </c>
      <c r="C125" s="138"/>
      <c r="D125" s="92"/>
      <c r="E125" s="170"/>
      <c r="F125" s="171"/>
      <c r="G125" s="132"/>
      <c r="H125" s="132"/>
      <c r="I125" s="132"/>
      <c r="J125" s="93"/>
      <c r="K125" s="139"/>
      <c r="L125" s="60"/>
      <c r="M125" s="99" t="str">
        <f t="shared" si="10"/>
        <v/>
      </c>
      <c r="N125" s="100"/>
      <c r="O125" s="90" t="str">
        <f t="shared" si="11"/>
        <v/>
      </c>
      <c r="P125" s="87"/>
      <c r="Q125" s="33"/>
    </row>
    <row r="126" spans="1:17" x14ac:dyDescent="0.25">
      <c r="B126" s="10">
        <f t="shared" si="12"/>
        <v>85</v>
      </c>
      <c r="C126" s="138"/>
      <c r="D126" s="92"/>
      <c r="E126" s="170"/>
      <c r="F126" s="171"/>
      <c r="G126" s="132"/>
      <c r="H126" s="132"/>
      <c r="I126" s="132"/>
      <c r="J126" s="93"/>
      <c r="K126" s="139"/>
      <c r="L126" s="60"/>
      <c r="M126" s="99" t="str">
        <f t="shared" si="10"/>
        <v/>
      </c>
      <c r="N126" s="100"/>
      <c r="O126" s="90" t="str">
        <f t="shared" si="11"/>
        <v/>
      </c>
      <c r="P126" s="87"/>
      <c r="Q126" s="33"/>
    </row>
    <row r="127" spans="1:17" x14ac:dyDescent="0.25">
      <c r="B127" s="10">
        <f t="shared" si="12"/>
        <v>86</v>
      </c>
      <c r="C127" s="138"/>
      <c r="D127" s="92"/>
      <c r="E127" s="170"/>
      <c r="F127" s="171"/>
      <c r="G127" s="132"/>
      <c r="H127" s="132"/>
      <c r="I127" s="132"/>
      <c r="J127" s="93"/>
      <c r="K127" s="139"/>
      <c r="L127" s="60"/>
      <c r="M127" s="99" t="str">
        <f t="shared" si="10"/>
        <v/>
      </c>
      <c r="N127" s="100"/>
      <c r="O127" s="90" t="str">
        <f t="shared" si="11"/>
        <v/>
      </c>
      <c r="P127" s="87"/>
      <c r="Q127" s="33"/>
    </row>
    <row r="128" spans="1:17" x14ac:dyDescent="0.25">
      <c r="B128" s="10">
        <f t="shared" si="12"/>
        <v>87</v>
      </c>
      <c r="C128" s="138"/>
      <c r="D128" s="92"/>
      <c r="E128" s="170"/>
      <c r="F128" s="171"/>
      <c r="G128" s="132"/>
      <c r="H128" s="132"/>
      <c r="I128" s="132"/>
      <c r="J128" s="93"/>
      <c r="K128" s="139"/>
      <c r="L128" s="60"/>
      <c r="M128" s="99" t="str">
        <f t="shared" si="10"/>
        <v/>
      </c>
      <c r="N128" s="100"/>
      <c r="O128" s="90" t="str">
        <f t="shared" si="11"/>
        <v/>
      </c>
      <c r="P128" s="87"/>
      <c r="Q128" s="33"/>
    </row>
    <row r="129" spans="2:19" x14ac:dyDescent="0.25">
      <c r="B129" s="10">
        <f t="shared" si="12"/>
        <v>88</v>
      </c>
      <c r="C129" s="138"/>
      <c r="D129" s="92"/>
      <c r="E129" s="170"/>
      <c r="F129" s="171"/>
      <c r="G129" s="132"/>
      <c r="H129" s="132"/>
      <c r="I129" s="132"/>
      <c r="J129" s="93"/>
      <c r="K129" s="139"/>
      <c r="L129" s="60"/>
      <c r="M129" s="99" t="str">
        <f t="shared" si="10"/>
        <v/>
      </c>
      <c r="N129" s="100"/>
      <c r="O129" s="90" t="str">
        <f t="shared" si="11"/>
        <v/>
      </c>
      <c r="P129" s="87"/>
      <c r="Q129" s="33"/>
    </row>
    <row r="130" spans="2:19" x14ac:dyDescent="0.25">
      <c r="B130" s="10">
        <f t="shared" si="12"/>
        <v>89</v>
      </c>
      <c r="C130" s="138"/>
      <c r="D130" s="92"/>
      <c r="E130" s="170"/>
      <c r="F130" s="171"/>
      <c r="G130" s="132"/>
      <c r="H130" s="132"/>
      <c r="I130" s="132"/>
      <c r="J130" s="93"/>
      <c r="K130" s="139"/>
      <c r="L130" s="60"/>
      <c r="M130" s="99" t="str">
        <f t="shared" si="10"/>
        <v/>
      </c>
      <c r="N130" s="100"/>
      <c r="O130" s="90" t="str">
        <f t="shared" si="11"/>
        <v/>
      </c>
      <c r="P130" s="87"/>
      <c r="Q130" s="34"/>
    </row>
    <row r="131" spans="2:19" x14ac:dyDescent="0.25">
      <c r="B131" s="10">
        <f t="shared" si="12"/>
        <v>90</v>
      </c>
      <c r="C131" s="138"/>
      <c r="D131" s="92"/>
      <c r="E131" s="170"/>
      <c r="F131" s="171"/>
      <c r="G131" s="132"/>
      <c r="H131" s="132"/>
      <c r="I131" s="132"/>
      <c r="J131" s="93"/>
      <c r="K131" s="139"/>
      <c r="L131" s="60"/>
      <c r="M131" s="99" t="str">
        <f t="shared" si="10"/>
        <v/>
      </c>
      <c r="N131" s="100"/>
      <c r="O131" s="90" t="str">
        <f t="shared" si="11"/>
        <v/>
      </c>
      <c r="P131" s="87"/>
      <c r="Q131" s="34"/>
      <c r="R131" s="48"/>
      <c r="S131" s="5"/>
    </row>
    <row r="132" spans="2:19" x14ac:dyDescent="0.25">
      <c r="B132" s="10">
        <f t="shared" si="12"/>
        <v>91</v>
      </c>
      <c r="C132" s="138"/>
      <c r="D132" s="92"/>
      <c r="E132" s="170"/>
      <c r="F132" s="171"/>
      <c r="G132" s="132"/>
      <c r="H132" s="132"/>
      <c r="I132" s="132"/>
      <c r="J132" s="93"/>
      <c r="K132" s="139"/>
      <c r="L132" s="60"/>
      <c r="M132" s="99" t="str">
        <f t="shared" si="10"/>
        <v/>
      </c>
      <c r="N132" s="100"/>
      <c r="O132" s="90" t="str">
        <f t="shared" si="11"/>
        <v/>
      </c>
      <c r="P132" s="87"/>
      <c r="Q132" s="34"/>
      <c r="R132" s="48"/>
      <c r="S132" s="5"/>
    </row>
    <row r="133" spans="2:19" x14ac:dyDescent="0.25">
      <c r="B133" s="10">
        <f t="shared" si="12"/>
        <v>92</v>
      </c>
      <c r="C133" s="138"/>
      <c r="D133" s="92"/>
      <c r="E133" s="170"/>
      <c r="F133" s="171"/>
      <c r="G133" s="132"/>
      <c r="H133" s="132"/>
      <c r="I133" s="132"/>
      <c r="J133" s="93"/>
      <c r="K133" s="139"/>
      <c r="L133" s="60"/>
      <c r="M133" s="99" t="str">
        <f t="shared" si="10"/>
        <v/>
      </c>
      <c r="N133" s="100"/>
      <c r="O133" s="90" t="str">
        <f t="shared" si="11"/>
        <v/>
      </c>
      <c r="P133" s="87"/>
      <c r="Q133" s="34"/>
      <c r="R133" s="48"/>
      <c r="S133" s="5"/>
    </row>
    <row r="134" spans="2:19" x14ac:dyDescent="0.25">
      <c r="B134" s="10">
        <f t="shared" si="12"/>
        <v>93</v>
      </c>
      <c r="C134" s="138"/>
      <c r="D134" s="92"/>
      <c r="E134" s="170"/>
      <c r="F134" s="171"/>
      <c r="G134" s="132"/>
      <c r="H134" s="132"/>
      <c r="I134" s="132"/>
      <c r="J134" s="93"/>
      <c r="K134" s="139"/>
      <c r="L134" s="60"/>
      <c r="M134" s="99" t="str">
        <f t="shared" si="10"/>
        <v/>
      </c>
      <c r="N134" s="100"/>
      <c r="O134" s="90" t="str">
        <f t="shared" si="11"/>
        <v/>
      </c>
      <c r="P134" s="87"/>
      <c r="Q134" s="34"/>
      <c r="R134" s="48"/>
      <c r="S134" s="5"/>
    </row>
    <row r="135" spans="2:19" x14ac:dyDescent="0.25">
      <c r="B135" s="10">
        <f t="shared" si="12"/>
        <v>94</v>
      </c>
      <c r="C135" s="138"/>
      <c r="D135" s="92"/>
      <c r="E135" s="170"/>
      <c r="F135" s="171"/>
      <c r="G135" s="132"/>
      <c r="H135" s="132"/>
      <c r="I135" s="132"/>
      <c r="J135" s="93"/>
      <c r="K135" s="139"/>
      <c r="L135" s="60"/>
      <c r="M135" s="99" t="str">
        <f t="shared" si="10"/>
        <v/>
      </c>
      <c r="N135" s="100"/>
      <c r="O135" s="90" t="str">
        <f t="shared" si="11"/>
        <v/>
      </c>
      <c r="P135" s="87"/>
      <c r="Q135" s="34"/>
      <c r="R135" s="48"/>
      <c r="S135" s="5"/>
    </row>
    <row r="136" spans="2:19" x14ac:dyDescent="0.25">
      <c r="B136" s="10">
        <f t="shared" si="12"/>
        <v>95</v>
      </c>
      <c r="C136" s="138"/>
      <c r="D136" s="92"/>
      <c r="E136" s="170"/>
      <c r="F136" s="171"/>
      <c r="G136" s="132"/>
      <c r="H136" s="132"/>
      <c r="I136" s="132"/>
      <c r="J136" s="93"/>
      <c r="K136" s="139"/>
      <c r="L136" s="60"/>
      <c r="M136" s="99" t="str">
        <f t="shared" si="10"/>
        <v/>
      </c>
      <c r="N136" s="100"/>
      <c r="O136" s="90" t="str">
        <f t="shared" si="11"/>
        <v/>
      </c>
      <c r="P136" s="87"/>
      <c r="Q136" s="34"/>
      <c r="R136" s="48"/>
      <c r="S136" s="5"/>
    </row>
    <row r="137" spans="2:19" x14ac:dyDescent="0.25">
      <c r="B137" s="10">
        <f t="shared" si="12"/>
        <v>96</v>
      </c>
      <c r="C137" s="138"/>
      <c r="D137" s="92"/>
      <c r="E137" s="170"/>
      <c r="F137" s="171"/>
      <c r="G137" s="132"/>
      <c r="H137" s="132"/>
      <c r="I137" s="132"/>
      <c r="J137" s="93"/>
      <c r="K137" s="139"/>
      <c r="L137" s="60"/>
      <c r="M137" s="99" t="str">
        <f t="shared" si="10"/>
        <v/>
      </c>
      <c r="N137" s="100"/>
      <c r="O137" s="90" t="str">
        <f t="shared" si="11"/>
        <v/>
      </c>
      <c r="P137" s="87"/>
      <c r="Q137" s="34"/>
      <c r="R137" s="48"/>
      <c r="S137" s="5"/>
    </row>
    <row r="138" spans="2:19" x14ac:dyDescent="0.25">
      <c r="B138" s="10">
        <f t="shared" si="12"/>
        <v>97</v>
      </c>
      <c r="C138" s="138"/>
      <c r="D138" s="92"/>
      <c r="E138" s="170"/>
      <c r="F138" s="171"/>
      <c r="G138" s="132"/>
      <c r="H138" s="132"/>
      <c r="I138" s="132"/>
      <c r="J138" s="93"/>
      <c r="K138" s="139"/>
      <c r="L138" s="60"/>
      <c r="M138" s="99" t="str">
        <f t="shared" si="10"/>
        <v/>
      </c>
      <c r="N138" s="100"/>
      <c r="O138" s="90" t="str">
        <f t="shared" si="11"/>
        <v/>
      </c>
      <c r="P138" s="87"/>
      <c r="Q138" s="34"/>
      <c r="R138" s="48"/>
      <c r="S138" s="5"/>
    </row>
    <row r="139" spans="2:19" x14ac:dyDescent="0.25">
      <c r="B139" s="10">
        <f t="shared" si="12"/>
        <v>98</v>
      </c>
      <c r="C139" s="138"/>
      <c r="D139" s="92"/>
      <c r="E139" s="170"/>
      <c r="F139" s="171"/>
      <c r="G139" s="132"/>
      <c r="H139" s="132"/>
      <c r="I139" s="132"/>
      <c r="J139" s="93"/>
      <c r="K139" s="139"/>
      <c r="L139" s="60"/>
      <c r="M139" s="99" t="str">
        <f t="shared" si="10"/>
        <v/>
      </c>
      <c r="N139" s="100"/>
      <c r="O139" s="90" t="str">
        <f t="shared" si="11"/>
        <v/>
      </c>
      <c r="P139" s="87"/>
      <c r="Q139" s="34"/>
      <c r="R139" s="48"/>
      <c r="S139" s="5"/>
    </row>
    <row r="140" spans="2:19" x14ac:dyDescent="0.25">
      <c r="B140" s="10">
        <f t="shared" si="12"/>
        <v>99</v>
      </c>
      <c r="C140" s="138"/>
      <c r="D140" s="92"/>
      <c r="E140" s="170"/>
      <c r="F140" s="171"/>
      <c r="G140" s="132"/>
      <c r="H140" s="132"/>
      <c r="I140" s="132"/>
      <c r="J140" s="93"/>
      <c r="K140" s="139"/>
      <c r="L140" s="60"/>
      <c r="M140" s="99" t="str">
        <f t="shared" si="10"/>
        <v/>
      </c>
      <c r="N140" s="100"/>
      <c r="O140" s="90" t="str">
        <f t="shared" si="11"/>
        <v/>
      </c>
      <c r="P140" s="87"/>
      <c r="Q140" s="34"/>
      <c r="R140" s="48"/>
      <c r="S140" s="5"/>
    </row>
    <row r="141" spans="2:19" hidden="1" outlineLevel="1" x14ac:dyDescent="0.25">
      <c r="B141" s="10">
        <f t="shared" si="12"/>
        <v>100</v>
      </c>
      <c r="C141" s="138"/>
      <c r="D141" s="92"/>
      <c r="E141" s="170"/>
      <c r="F141" s="171"/>
      <c r="G141" s="132"/>
      <c r="H141" s="132"/>
      <c r="I141" s="132"/>
      <c r="J141" s="93"/>
      <c r="K141" s="139"/>
      <c r="L141" s="60"/>
      <c r="M141" s="99" t="str">
        <f t="shared" si="10"/>
        <v/>
      </c>
      <c r="N141" s="100"/>
      <c r="O141" s="90" t="str">
        <f t="shared" si="11"/>
        <v/>
      </c>
      <c r="P141" s="87"/>
      <c r="Q141" s="34"/>
      <c r="R141" s="48"/>
      <c r="S141" s="5"/>
    </row>
    <row r="142" spans="2:19" hidden="1" outlineLevel="1" x14ac:dyDescent="0.25">
      <c r="B142" s="10">
        <f t="shared" si="12"/>
        <v>101</v>
      </c>
      <c r="C142" s="138"/>
      <c r="D142" s="92"/>
      <c r="E142" s="170"/>
      <c r="F142" s="171"/>
      <c r="G142" s="132"/>
      <c r="H142" s="132"/>
      <c r="I142" s="132"/>
      <c r="J142" s="93"/>
      <c r="K142" s="139"/>
      <c r="L142" s="60"/>
      <c r="M142" s="99" t="str">
        <f t="shared" si="10"/>
        <v/>
      </c>
      <c r="N142" s="100"/>
      <c r="O142" s="90" t="str">
        <f t="shared" si="11"/>
        <v/>
      </c>
      <c r="P142" s="87"/>
      <c r="Q142" s="34"/>
      <c r="R142" s="48"/>
      <c r="S142" s="5"/>
    </row>
    <row r="143" spans="2:19" hidden="1" outlineLevel="1" x14ac:dyDescent="0.25">
      <c r="B143" s="10">
        <f t="shared" si="12"/>
        <v>102</v>
      </c>
      <c r="C143" s="138"/>
      <c r="D143" s="92"/>
      <c r="E143" s="170"/>
      <c r="F143" s="171"/>
      <c r="G143" s="132"/>
      <c r="H143" s="132"/>
      <c r="I143" s="132"/>
      <c r="J143" s="93"/>
      <c r="K143" s="139"/>
      <c r="L143" s="60"/>
      <c r="M143" s="99" t="str">
        <f t="shared" si="10"/>
        <v/>
      </c>
      <c r="N143" s="100"/>
      <c r="O143" s="90" t="str">
        <f t="shared" si="11"/>
        <v/>
      </c>
      <c r="P143" s="87"/>
      <c r="Q143" s="34"/>
      <c r="R143" s="48"/>
      <c r="S143" s="5"/>
    </row>
    <row r="144" spans="2:19" hidden="1" outlineLevel="1" x14ac:dyDescent="0.25">
      <c r="B144" s="10">
        <f t="shared" si="12"/>
        <v>103</v>
      </c>
      <c r="C144" s="138"/>
      <c r="D144" s="92"/>
      <c r="E144" s="170"/>
      <c r="F144" s="171"/>
      <c r="G144" s="132"/>
      <c r="H144" s="132"/>
      <c r="I144" s="132"/>
      <c r="J144" s="93"/>
      <c r="K144" s="139"/>
      <c r="L144" s="60"/>
      <c r="M144" s="99" t="str">
        <f t="shared" si="10"/>
        <v/>
      </c>
      <c r="N144" s="100"/>
      <c r="O144" s="90" t="str">
        <f t="shared" si="11"/>
        <v/>
      </c>
      <c r="P144" s="87"/>
      <c r="Q144" s="34"/>
      <c r="R144" s="48"/>
      <c r="S144" s="5"/>
    </row>
    <row r="145" spans="2:19" hidden="1" outlineLevel="1" x14ac:dyDescent="0.25">
      <c r="B145" s="10">
        <f t="shared" si="12"/>
        <v>104</v>
      </c>
      <c r="C145" s="138"/>
      <c r="D145" s="92"/>
      <c r="E145" s="170"/>
      <c r="F145" s="171"/>
      <c r="G145" s="132"/>
      <c r="H145" s="132"/>
      <c r="I145" s="132"/>
      <c r="J145" s="93"/>
      <c r="K145" s="139"/>
      <c r="L145" s="60"/>
      <c r="M145" s="99" t="str">
        <f t="shared" si="10"/>
        <v/>
      </c>
      <c r="N145" s="100"/>
      <c r="O145" s="90" t="str">
        <f t="shared" si="11"/>
        <v/>
      </c>
      <c r="P145" s="87"/>
      <c r="Q145" s="34"/>
      <c r="R145" s="48"/>
      <c r="S145" s="5"/>
    </row>
    <row r="146" spans="2:19" hidden="1" outlineLevel="1" x14ac:dyDescent="0.25">
      <c r="B146" s="10">
        <f t="shared" si="12"/>
        <v>105</v>
      </c>
      <c r="C146" s="138"/>
      <c r="D146" s="92"/>
      <c r="E146" s="170"/>
      <c r="F146" s="171"/>
      <c r="G146" s="132"/>
      <c r="H146" s="132"/>
      <c r="I146" s="132"/>
      <c r="J146" s="93"/>
      <c r="K146" s="139"/>
      <c r="L146" s="60"/>
      <c r="M146" s="99" t="str">
        <f t="shared" si="10"/>
        <v/>
      </c>
      <c r="N146" s="100"/>
      <c r="O146" s="90" t="str">
        <f t="shared" si="11"/>
        <v/>
      </c>
      <c r="P146" s="87"/>
      <c r="Q146" s="34"/>
      <c r="R146" s="48"/>
      <c r="S146" s="5"/>
    </row>
    <row r="147" spans="2:19" hidden="1" outlineLevel="1" x14ac:dyDescent="0.25">
      <c r="B147" s="10">
        <f t="shared" si="12"/>
        <v>106</v>
      </c>
      <c r="C147" s="138"/>
      <c r="D147" s="92"/>
      <c r="E147" s="170"/>
      <c r="F147" s="171"/>
      <c r="G147" s="132"/>
      <c r="H147" s="132"/>
      <c r="I147" s="132"/>
      <c r="J147" s="93"/>
      <c r="K147" s="139"/>
      <c r="L147" s="60"/>
      <c r="M147" s="99" t="str">
        <f t="shared" si="10"/>
        <v/>
      </c>
      <c r="N147" s="100"/>
      <c r="O147" s="90" t="str">
        <f t="shared" si="11"/>
        <v/>
      </c>
      <c r="P147" s="87"/>
      <c r="Q147" s="34"/>
      <c r="R147" s="48"/>
      <c r="S147" s="5"/>
    </row>
    <row r="148" spans="2:19" hidden="1" outlineLevel="1" x14ac:dyDescent="0.25">
      <c r="B148" s="10">
        <f t="shared" si="12"/>
        <v>107</v>
      </c>
      <c r="C148" s="138"/>
      <c r="D148" s="92"/>
      <c r="E148" s="170"/>
      <c r="F148" s="171"/>
      <c r="G148" s="132"/>
      <c r="H148" s="132"/>
      <c r="I148" s="132"/>
      <c r="J148" s="93"/>
      <c r="K148" s="139"/>
      <c r="L148" s="60"/>
      <c r="M148" s="99" t="str">
        <f t="shared" si="10"/>
        <v/>
      </c>
      <c r="N148" s="100"/>
      <c r="O148" s="90" t="str">
        <f t="shared" si="11"/>
        <v/>
      </c>
      <c r="P148" s="87"/>
      <c r="Q148" s="34"/>
      <c r="R148" s="48"/>
      <c r="S148" s="5"/>
    </row>
    <row r="149" spans="2:19" hidden="1" outlineLevel="1" x14ac:dyDescent="0.25">
      <c r="B149" s="10">
        <f t="shared" si="12"/>
        <v>108</v>
      </c>
      <c r="C149" s="138"/>
      <c r="D149" s="92"/>
      <c r="E149" s="170"/>
      <c r="F149" s="171"/>
      <c r="G149" s="132"/>
      <c r="H149" s="132"/>
      <c r="I149" s="132"/>
      <c r="J149" s="93"/>
      <c r="K149" s="139"/>
      <c r="L149" s="60"/>
      <c r="M149" s="99" t="str">
        <f t="shared" si="10"/>
        <v/>
      </c>
      <c r="N149" s="100"/>
      <c r="O149" s="90" t="str">
        <f t="shared" si="11"/>
        <v/>
      </c>
      <c r="P149" s="87"/>
      <c r="Q149" s="34"/>
      <c r="R149" s="48"/>
      <c r="S149" s="5"/>
    </row>
    <row r="150" spans="2:19" hidden="1" outlineLevel="1" x14ac:dyDescent="0.25">
      <c r="B150" s="10">
        <f t="shared" si="12"/>
        <v>109</v>
      </c>
      <c r="C150" s="138"/>
      <c r="D150" s="92"/>
      <c r="E150" s="170"/>
      <c r="F150" s="171"/>
      <c r="G150" s="132"/>
      <c r="H150" s="132"/>
      <c r="I150" s="132"/>
      <c r="J150" s="93"/>
      <c r="K150" s="139"/>
      <c r="L150" s="60"/>
      <c r="M150" s="99" t="str">
        <f t="shared" si="10"/>
        <v/>
      </c>
      <c r="N150" s="100"/>
      <c r="O150" s="90" t="str">
        <f t="shared" si="11"/>
        <v/>
      </c>
      <c r="P150" s="87"/>
      <c r="Q150" s="34"/>
      <c r="R150" s="48"/>
      <c r="S150" s="5"/>
    </row>
    <row r="151" spans="2:19" hidden="1" outlineLevel="1" x14ac:dyDescent="0.25">
      <c r="B151" s="10">
        <f t="shared" si="12"/>
        <v>110</v>
      </c>
      <c r="C151" s="138"/>
      <c r="D151" s="92"/>
      <c r="E151" s="170"/>
      <c r="F151" s="171"/>
      <c r="G151" s="132"/>
      <c r="H151" s="132"/>
      <c r="I151" s="132"/>
      <c r="J151" s="93"/>
      <c r="K151" s="139"/>
      <c r="L151" s="60"/>
      <c r="M151" s="99" t="str">
        <f t="shared" si="10"/>
        <v/>
      </c>
      <c r="N151" s="100"/>
      <c r="O151" s="90" t="str">
        <f t="shared" si="11"/>
        <v/>
      </c>
      <c r="P151" s="87"/>
      <c r="Q151" s="34"/>
      <c r="R151" s="48"/>
      <c r="S151" s="5"/>
    </row>
    <row r="152" spans="2:19" hidden="1" outlineLevel="1" x14ac:dyDescent="0.25">
      <c r="B152" s="10">
        <f t="shared" si="12"/>
        <v>111</v>
      </c>
      <c r="C152" s="138"/>
      <c r="D152" s="92"/>
      <c r="E152" s="170"/>
      <c r="F152" s="171"/>
      <c r="G152" s="132"/>
      <c r="H152" s="132"/>
      <c r="I152" s="132"/>
      <c r="J152" s="93"/>
      <c r="K152" s="139"/>
      <c r="L152" s="60"/>
      <c r="M152" s="99" t="str">
        <f t="shared" si="10"/>
        <v/>
      </c>
      <c r="N152" s="100"/>
      <c r="O152" s="90" t="str">
        <f t="shared" si="11"/>
        <v/>
      </c>
      <c r="P152" s="87"/>
      <c r="Q152" s="34"/>
      <c r="R152" s="48"/>
      <c r="S152" s="5"/>
    </row>
    <row r="153" spans="2:19" hidden="1" outlineLevel="1" x14ac:dyDescent="0.25">
      <c r="B153" s="10">
        <f t="shared" si="12"/>
        <v>112</v>
      </c>
      <c r="C153" s="138"/>
      <c r="D153" s="92"/>
      <c r="E153" s="170"/>
      <c r="F153" s="171"/>
      <c r="G153" s="132"/>
      <c r="H153" s="132"/>
      <c r="I153" s="132"/>
      <c r="J153" s="93"/>
      <c r="K153" s="139"/>
      <c r="L153" s="60"/>
      <c r="M153" s="99" t="str">
        <f t="shared" si="10"/>
        <v/>
      </c>
      <c r="N153" s="100"/>
      <c r="O153" s="90" t="str">
        <f t="shared" si="11"/>
        <v/>
      </c>
      <c r="P153" s="87"/>
      <c r="Q153" s="34"/>
      <c r="R153" s="48"/>
      <c r="S153" s="5"/>
    </row>
    <row r="154" spans="2:19" hidden="1" outlineLevel="1" x14ac:dyDescent="0.25">
      <c r="B154" s="10">
        <f t="shared" si="12"/>
        <v>113</v>
      </c>
      <c r="C154" s="138"/>
      <c r="D154" s="92"/>
      <c r="E154" s="170"/>
      <c r="F154" s="171"/>
      <c r="G154" s="132"/>
      <c r="H154" s="132"/>
      <c r="I154" s="132"/>
      <c r="J154" s="93"/>
      <c r="K154" s="139"/>
      <c r="L154" s="60"/>
      <c r="M154" s="99" t="str">
        <f t="shared" si="10"/>
        <v/>
      </c>
      <c r="N154" s="100"/>
      <c r="O154" s="90" t="str">
        <f t="shared" si="11"/>
        <v/>
      </c>
      <c r="P154" s="87"/>
      <c r="Q154" s="34"/>
      <c r="R154" s="48"/>
      <c r="S154" s="5"/>
    </row>
    <row r="155" spans="2:19" hidden="1" outlineLevel="1" x14ac:dyDescent="0.25">
      <c r="B155" s="10">
        <f t="shared" si="12"/>
        <v>114</v>
      </c>
      <c r="C155" s="138"/>
      <c r="D155" s="92"/>
      <c r="E155" s="170"/>
      <c r="F155" s="171"/>
      <c r="G155" s="132"/>
      <c r="H155" s="132"/>
      <c r="I155" s="132"/>
      <c r="J155" s="93"/>
      <c r="K155" s="139"/>
      <c r="L155" s="60"/>
      <c r="M155" s="99" t="str">
        <f t="shared" si="10"/>
        <v/>
      </c>
      <c r="N155" s="100"/>
      <c r="O155" s="90" t="str">
        <f t="shared" si="11"/>
        <v/>
      </c>
      <c r="P155" s="87"/>
      <c r="Q155" s="34"/>
      <c r="R155" s="48"/>
      <c r="S155" s="5"/>
    </row>
    <row r="156" spans="2:19" hidden="1" outlineLevel="1" x14ac:dyDescent="0.25">
      <c r="B156" s="10">
        <f t="shared" si="12"/>
        <v>115</v>
      </c>
      <c r="C156" s="138"/>
      <c r="D156" s="92"/>
      <c r="E156" s="170"/>
      <c r="F156" s="171"/>
      <c r="G156" s="132"/>
      <c r="H156" s="132"/>
      <c r="I156" s="132"/>
      <c r="J156" s="93"/>
      <c r="K156" s="139"/>
      <c r="L156" s="60"/>
      <c r="M156" s="99" t="str">
        <f t="shared" si="10"/>
        <v/>
      </c>
      <c r="N156" s="100"/>
      <c r="O156" s="90" t="str">
        <f t="shared" si="11"/>
        <v/>
      </c>
      <c r="P156" s="87"/>
      <c r="Q156" s="34"/>
      <c r="R156" s="48"/>
      <c r="S156" s="5"/>
    </row>
    <row r="157" spans="2:19" hidden="1" outlineLevel="1" x14ac:dyDescent="0.25">
      <c r="B157" s="10">
        <f t="shared" si="12"/>
        <v>116</v>
      </c>
      <c r="C157" s="138"/>
      <c r="D157" s="92"/>
      <c r="E157" s="170"/>
      <c r="F157" s="171"/>
      <c r="G157" s="132"/>
      <c r="H157" s="132"/>
      <c r="I157" s="132"/>
      <c r="J157" s="93"/>
      <c r="K157" s="139"/>
      <c r="L157" s="60"/>
      <c r="M157" s="99" t="str">
        <f t="shared" si="10"/>
        <v/>
      </c>
      <c r="N157" s="100"/>
      <c r="O157" s="90" t="str">
        <f t="shared" si="11"/>
        <v/>
      </c>
      <c r="P157" s="87"/>
      <c r="Q157" s="89"/>
      <c r="R157" s="48"/>
      <c r="S157" s="5"/>
    </row>
    <row r="158" spans="2:19" hidden="1" outlineLevel="1" x14ac:dyDescent="0.25">
      <c r="B158" s="10">
        <f t="shared" si="12"/>
        <v>117</v>
      </c>
      <c r="C158" s="138"/>
      <c r="D158" s="92"/>
      <c r="E158" s="170"/>
      <c r="F158" s="171"/>
      <c r="G158" s="132"/>
      <c r="H158" s="132"/>
      <c r="I158" s="132"/>
      <c r="J158" s="93"/>
      <c r="K158" s="139"/>
      <c r="L158" s="60"/>
      <c r="M158" s="99" t="str">
        <f t="shared" si="10"/>
        <v/>
      </c>
      <c r="N158" s="100"/>
      <c r="O158" s="90" t="str">
        <f t="shared" si="11"/>
        <v/>
      </c>
      <c r="P158" s="87"/>
      <c r="Q158" s="89"/>
      <c r="R158" s="48"/>
      <c r="S158" s="5"/>
    </row>
    <row r="159" spans="2:19" hidden="1" outlineLevel="1" x14ac:dyDescent="0.25">
      <c r="B159" s="10">
        <f t="shared" si="12"/>
        <v>118</v>
      </c>
      <c r="C159" s="138"/>
      <c r="D159" s="92"/>
      <c r="E159" s="170"/>
      <c r="F159" s="171"/>
      <c r="G159" s="132"/>
      <c r="H159" s="132"/>
      <c r="I159" s="132"/>
      <c r="J159" s="93"/>
      <c r="K159" s="139"/>
      <c r="L159" s="60"/>
      <c r="M159" s="99" t="str">
        <f t="shared" si="10"/>
        <v/>
      </c>
      <c r="N159" s="100"/>
      <c r="O159" s="90" t="str">
        <f t="shared" si="11"/>
        <v/>
      </c>
      <c r="P159" s="87"/>
      <c r="Q159" s="89"/>
      <c r="R159" s="48"/>
      <c r="S159" s="5"/>
    </row>
    <row r="160" spans="2:19" hidden="1" outlineLevel="1" x14ac:dyDescent="0.25">
      <c r="B160" s="10">
        <f t="shared" si="12"/>
        <v>119</v>
      </c>
      <c r="C160" s="138"/>
      <c r="D160" s="92"/>
      <c r="E160" s="170"/>
      <c r="F160" s="171"/>
      <c r="G160" s="132"/>
      <c r="H160" s="132"/>
      <c r="I160" s="132"/>
      <c r="J160" s="93"/>
      <c r="K160" s="139"/>
      <c r="L160" s="60"/>
      <c r="M160" s="99" t="str">
        <f t="shared" si="10"/>
        <v/>
      </c>
      <c r="N160" s="100"/>
      <c r="O160" s="90" t="str">
        <f t="shared" si="11"/>
        <v/>
      </c>
      <c r="P160" s="87"/>
      <c r="Q160" s="28">
        <f>SUMIFS($O$121:$O$160,$E$121:$E$160,"Agente Cultural")</f>
        <v>0</v>
      </c>
      <c r="R160" s="48"/>
      <c r="S160" s="5"/>
    </row>
    <row r="161" spans="1:19" ht="20.100000000000001" customHeight="1" collapsed="1" x14ac:dyDescent="0.25">
      <c r="B161" s="202" t="s">
        <v>10</v>
      </c>
      <c r="C161" s="202"/>
      <c r="D161" s="202"/>
      <c r="E161" s="202"/>
      <c r="F161" s="202"/>
      <c r="G161" s="202"/>
      <c r="H161" s="202"/>
      <c r="I161" s="202"/>
      <c r="J161" s="202"/>
      <c r="K161" s="202"/>
      <c r="L161" s="202"/>
      <c r="M161" s="202"/>
      <c r="N161" s="202"/>
      <c r="O161" s="40">
        <f>SUM(O121:O160)</f>
        <v>0</v>
      </c>
      <c r="P161" s="41">
        <f>IF(O161=0,0%,O161/$E$297)</f>
        <v>0</v>
      </c>
      <c r="Q161" s="29">
        <f>O161-Q160</f>
        <v>0</v>
      </c>
      <c r="R161" s="48"/>
      <c r="S161" s="5"/>
    </row>
    <row r="162" spans="1:19" ht="33" customHeight="1" x14ac:dyDescent="0.25">
      <c r="B162" s="178" t="s">
        <v>68</v>
      </c>
      <c r="C162" s="179"/>
      <c r="D162" s="179"/>
      <c r="E162" s="179"/>
      <c r="F162" s="179"/>
      <c r="G162" s="179"/>
      <c r="H162" s="179"/>
      <c r="I162" s="179"/>
      <c r="J162" s="179"/>
      <c r="K162" s="179"/>
      <c r="L162" s="179"/>
      <c r="M162" s="179"/>
      <c r="N162" s="179"/>
      <c r="O162" s="179"/>
      <c r="P162" s="180"/>
      <c r="Q162" s="30"/>
      <c r="R162" s="48"/>
      <c r="S162" s="5"/>
    </row>
    <row r="163" spans="1:19" ht="24" customHeight="1" x14ac:dyDescent="0.25">
      <c r="B163" s="196" t="s">
        <v>8</v>
      </c>
      <c r="C163" s="168" t="s">
        <v>3</v>
      </c>
      <c r="D163" s="196" t="s">
        <v>42</v>
      </c>
      <c r="E163" s="181" t="s">
        <v>18</v>
      </c>
      <c r="F163" s="181" t="s">
        <v>17</v>
      </c>
      <c r="G163" s="219" t="s">
        <v>40</v>
      </c>
      <c r="H163" s="220"/>
      <c r="I163" s="221"/>
      <c r="J163" s="168" t="s">
        <v>7</v>
      </c>
      <c r="K163" s="168" t="s">
        <v>47</v>
      </c>
      <c r="L163" s="168" t="s">
        <v>48</v>
      </c>
      <c r="M163" s="168" t="s">
        <v>50</v>
      </c>
      <c r="N163" s="168" t="s">
        <v>4</v>
      </c>
      <c r="O163" s="196" t="s">
        <v>5</v>
      </c>
      <c r="P163" s="168" t="s">
        <v>86</v>
      </c>
      <c r="Q163" s="30"/>
      <c r="R163" s="48"/>
      <c r="S163" s="5"/>
    </row>
    <row r="164" spans="1:19" s="49" customFormat="1" ht="24" customHeight="1" x14ac:dyDescent="0.25">
      <c r="A164" s="48"/>
      <c r="B164" s="197"/>
      <c r="C164" s="169"/>
      <c r="D164" s="197"/>
      <c r="E164" s="182"/>
      <c r="F164" s="182"/>
      <c r="G164" s="91" t="s">
        <v>37</v>
      </c>
      <c r="H164" s="91" t="s">
        <v>38</v>
      </c>
      <c r="I164" s="91" t="s">
        <v>39</v>
      </c>
      <c r="J164" s="169"/>
      <c r="K164" s="169"/>
      <c r="L164" s="169"/>
      <c r="M164" s="169"/>
      <c r="N164" s="169"/>
      <c r="O164" s="197"/>
      <c r="P164" s="169"/>
      <c r="Q164" s="30"/>
      <c r="R164" s="48"/>
      <c r="S164" s="48"/>
    </row>
    <row r="165" spans="1:19" x14ac:dyDescent="0.25">
      <c r="B165" s="10">
        <f>B160+1</f>
        <v>120</v>
      </c>
      <c r="C165" s="20"/>
      <c r="D165" s="101"/>
      <c r="E165" s="107"/>
      <c r="F165" s="106"/>
      <c r="G165" s="132"/>
      <c r="H165" s="132"/>
      <c r="I165" s="132"/>
      <c r="J165" s="93"/>
      <c r="K165" s="139"/>
      <c r="L165" s="60"/>
      <c r="M165" s="99" t="str">
        <f>IF(OR(ISBLANK(C165),ISBLANK(L165)),"",K165*L165)</f>
        <v/>
      </c>
      <c r="N165" s="100"/>
      <c r="O165" s="90" t="str">
        <f>IF(OR(ISBLANK(C165),ISBLANK(L165)),"",K165*L165*N165)</f>
        <v/>
      </c>
      <c r="P165" s="87"/>
      <c r="Q165" s="89" t="str">
        <f>IF(OR(ISBLANK(E165),N165=0),"Bco",IF(E165="Individual",IF(N165&lt;=150000,"Ok","Nok"),IF(N165&lt;=150000,"Ok","Nok")))</f>
        <v>Bco</v>
      </c>
      <c r="R165" s="48"/>
      <c r="S165" s="5"/>
    </row>
    <row r="166" spans="1:19" ht="15" customHeight="1" x14ac:dyDescent="0.25">
      <c r="B166" s="10">
        <f>B165+1</f>
        <v>121</v>
      </c>
      <c r="C166" s="20"/>
      <c r="D166" s="102"/>
      <c r="E166" s="107"/>
      <c r="F166" s="106"/>
      <c r="G166" s="132"/>
      <c r="H166" s="132"/>
      <c r="I166" s="132"/>
      <c r="J166" s="93"/>
      <c r="K166" s="139"/>
      <c r="L166" s="60"/>
      <c r="M166" s="99" t="str">
        <f t="shared" ref="M166:M204" si="13">IF(OR(ISBLANK(C166),ISBLANK(L166)),"",K166*L166)</f>
        <v/>
      </c>
      <c r="N166" s="100"/>
      <c r="O166" s="90" t="str">
        <f t="shared" ref="O166:O204" si="14">IF(OR(ISBLANK(C166),ISBLANK(L166)),"",K166*L166*N166)</f>
        <v/>
      </c>
      <c r="P166" s="87"/>
      <c r="Q166" s="89" t="str">
        <f t="shared" ref="Q166:Q204" si="15">IF(OR(ISBLANK(E166),N166=0),"Bco",IF(E166="Individual",IF(N166&lt;=150000,"Ok","Nok"),IF(N166&lt;=150000,"Ok","Nok")))</f>
        <v>Bco</v>
      </c>
      <c r="R166" s="48"/>
      <c r="S166" s="5"/>
    </row>
    <row r="167" spans="1:19" x14ac:dyDescent="0.25">
      <c r="B167" s="10">
        <f t="shared" ref="B167:B204" si="16">B166+1</f>
        <v>122</v>
      </c>
      <c r="C167" s="20"/>
      <c r="D167" s="102"/>
      <c r="E167" s="107"/>
      <c r="F167" s="140"/>
      <c r="G167" s="132"/>
      <c r="H167" s="132"/>
      <c r="I167" s="132"/>
      <c r="J167" s="93"/>
      <c r="K167" s="139"/>
      <c r="L167" s="60"/>
      <c r="M167" s="99" t="str">
        <f t="shared" si="13"/>
        <v/>
      </c>
      <c r="N167" s="100"/>
      <c r="O167" s="90" t="str">
        <f t="shared" si="14"/>
        <v/>
      </c>
      <c r="P167" s="87"/>
      <c r="Q167" s="89" t="str">
        <f t="shared" si="15"/>
        <v>Bco</v>
      </c>
      <c r="R167" s="48"/>
      <c r="S167" s="5"/>
    </row>
    <row r="168" spans="1:19" x14ac:dyDescent="0.25">
      <c r="B168" s="10">
        <f t="shared" si="16"/>
        <v>123</v>
      </c>
      <c r="C168" s="20"/>
      <c r="D168" s="102"/>
      <c r="E168" s="107"/>
      <c r="F168" s="140"/>
      <c r="G168" s="132"/>
      <c r="H168" s="132"/>
      <c r="I168" s="132"/>
      <c r="J168" s="93"/>
      <c r="K168" s="139"/>
      <c r="L168" s="60"/>
      <c r="M168" s="99" t="str">
        <f t="shared" si="13"/>
        <v/>
      </c>
      <c r="N168" s="100"/>
      <c r="O168" s="90" t="str">
        <f t="shared" si="14"/>
        <v/>
      </c>
      <c r="P168" s="87"/>
      <c r="Q168" s="89" t="str">
        <f t="shared" si="15"/>
        <v>Bco</v>
      </c>
      <c r="R168" s="48"/>
      <c r="S168" s="5"/>
    </row>
    <row r="169" spans="1:19" x14ac:dyDescent="0.25">
      <c r="B169" s="10">
        <f t="shared" si="16"/>
        <v>124</v>
      </c>
      <c r="C169" s="20"/>
      <c r="D169" s="102"/>
      <c r="E169" s="107"/>
      <c r="F169" s="140"/>
      <c r="G169" s="132"/>
      <c r="H169" s="132"/>
      <c r="I169" s="132"/>
      <c r="J169" s="93"/>
      <c r="K169" s="139"/>
      <c r="L169" s="60"/>
      <c r="M169" s="99" t="str">
        <f t="shared" si="13"/>
        <v/>
      </c>
      <c r="N169" s="100"/>
      <c r="O169" s="90" t="str">
        <f t="shared" si="14"/>
        <v/>
      </c>
      <c r="P169" s="87"/>
      <c r="Q169" s="89" t="str">
        <f t="shared" si="15"/>
        <v>Bco</v>
      </c>
      <c r="R169" s="48"/>
      <c r="S169" s="5"/>
    </row>
    <row r="170" spans="1:19" x14ac:dyDescent="0.25">
      <c r="B170" s="10">
        <f t="shared" si="16"/>
        <v>125</v>
      </c>
      <c r="C170" s="20"/>
      <c r="D170" s="102"/>
      <c r="E170" s="107"/>
      <c r="F170" s="140"/>
      <c r="G170" s="132"/>
      <c r="H170" s="132"/>
      <c r="I170" s="132"/>
      <c r="J170" s="93"/>
      <c r="K170" s="139"/>
      <c r="L170" s="60"/>
      <c r="M170" s="99" t="str">
        <f t="shared" si="13"/>
        <v/>
      </c>
      <c r="N170" s="100"/>
      <c r="O170" s="90" t="str">
        <f t="shared" si="14"/>
        <v/>
      </c>
      <c r="P170" s="87"/>
      <c r="Q170" s="89" t="str">
        <f t="shared" si="15"/>
        <v>Bco</v>
      </c>
      <c r="R170" s="48"/>
      <c r="S170" s="5"/>
    </row>
    <row r="171" spans="1:19" x14ac:dyDescent="0.25">
      <c r="B171" s="10">
        <f t="shared" si="16"/>
        <v>126</v>
      </c>
      <c r="C171" s="20"/>
      <c r="D171" s="102"/>
      <c r="E171" s="107"/>
      <c r="F171" s="140"/>
      <c r="G171" s="132"/>
      <c r="H171" s="132"/>
      <c r="I171" s="132"/>
      <c r="J171" s="93"/>
      <c r="K171" s="139"/>
      <c r="L171" s="60"/>
      <c r="M171" s="99" t="str">
        <f t="shared" si="13"/>
        <v/>
      </c>
      <c r="N171" s="100"/>
      <c r="O171" s="90" t="str">
        <f t="shared" si="14"/>
        <v/>
      </c>
      <c r="P171" s="87"/>
      <c r="Q171" s="89" t="str">
        <f t="shared" si="15"/>
        <v>Bco</v>
      </c>
      <c r="R171" s="48"/>
      <c r="S171" s="5"/>
    </row>
    <row r="172" spans="1:19" x14ac:dyDescent="0.25">
      <c r="B172" s="10">
        <f t="shared" si="16"/>
        <v>127</v>
      </c>
      <c r="C172" s="20"/>
      <c r="D172" s="102"/>
      <c r="E172" s="107"/>
      <c r="F172" s="140"/>
      <c r="G172" s="132"/>
      <c r="H172" s="132"/>
      <c r="I172" s="132"/>
      <c r="J172" s="93"/>
      <c r="K172" s="139"/>
      <c r="L172" s="60"/>
      <c r="M172" s="99" t="str">
        <f t="shared" si="13"/>
        <v/>
      </c>
      <c r="N172" s="100"/>
      <c r="O172" s="90" t="str">
        <f t="shared" si="14"/>
        <v/>
      </c>
      <c r="P172" s="87"/>
      <c r="Q172" s="89" t="str">
        <f t="shared" si="15"/>
        <v>Bco</v>
      </c>
      <c r="R172" s="48"/>
      <c r="S172" s="5"/>
    </row>
    <row r="173" spans="1:19" x14ac:dyDescent="0.25">
      <c r="B173" s="10">
        <f t="shared" si="16"/>
        <v>128</v>
      </c>
      <c r="C173" s="20"/>
      <c r="D173" s="102"/>
      <c r="E173" s="107"/>
      <c r="F173" s="140"/>
      <c r="G173" s="132"/>
      <c r="H173" s="132"/>
      <c r="I173" s="132"/>
      <c r="J173" s="93"/>
      <c r="K173" s="139"/>
      <c r="L173" s="60"/>
      <c r="M173" s="99" t="str">
        <f t="shared" si="13"/>
        <v/>
      </c>
      <c r="N173" s="100"/>
      <c r="O173" s="90" t="str">
        <f t="shared" si="14"/>
        <v/>
      </c>
      <c r="P173" s="87"/>
      <c r="Q173" s="89" t="str">
        <f t="shared" si="15"/>
        <v>Bco</v>
      </c>
      <c r="R173" s="48"/>
      <c r="S173" s="5"/>
    </row>
    <row r="174" spans="1:19" x14ac:dyDescent="0.25">
      <c r="B174" s="10">
        <f t="shared" si="16"/>
        <v>129</v>
      </c>
      <c r="C174" s="20"/>
      <c r="D174" s="102"/>
      <c r="E174" s="107"/>
      <c r="F174" s="140"/>
      <c r="G174" s="132"/>
      <c r="H174" s="132"/>
      <c r="I174" s="132"/>
      <c r="J174" s="93"/>
      <c r="K174" s="139"/>
      <c r="L174" s="60"/>
      <c r="M174" s="99" t="str">
        <f t="shared" si="13"/>
        <v/>
      </c>
      <c r="N174" s="100"/>
      <c r="O174" s="90" t="str">
        <f t="shared" si="14"/>
        <v/>
      </c>
      <c r="P174" s="87"/>
      <c r="Q174" s="89" t="str">
        <f t="shared" si="15"/>
        <v>Bco</v>
      </c>
      <c r="R174" s="48"/>
      <c r="S174" s="5"/>
    </row>
    <row r="175" spans="1:19" x14ac:dyDescent="0.25">
      <c r="B175" s="10">
        <f t="shared" si="16"/>
        <v>130</v>
      </c>
      <c r="C175" s="20"/>
      <c r="D175" s="102"/>
      <c r="E175" s="107"/>
      <c r="F175" s="140"/>
      <c r="G175" s="132"/>
      <c r="H175" s="132"/>
      <c r="I175" s="132"/>
      <c r="J175" s="93"/>
      <c r="K175" s="139"/>
      <c r="L175" s="60"/>
      <c r="M175" s="99" t="str">
        <f t="shared" si="13"/>
        <v/>
      </c>
      <c r="N175" s="100"/>
      <c r="O175" s="90" t="str">
        <f t="shared" si="14"/>
        <v/>
      </c>
      <c r="P175" s="87"/>
      <c r="Q175" s="89" t="str">
        <f t="shared" si="15"/>
        <v>Bco</v>
      </c>
      <c r="R175" s="48"/>
      <c r="S175" s="5"/>
    </row>
    <row r="176" spans="1:19" x14ac:dyDescent="0.25">
      <c r="B176" s="10">
        <f t="shared" si="16"/>
        <v>131</v>
      </c>
      <c r="C176" s="20"/>
      <c r="D176" s="102"/>
      <c r="E176" s="107"/>
      <c r="F176" s="140"/>
      <c r="G176" s="132"/>
      <c r="H176" s="132"/>
      <c r="I176" s="132"/>
      <c r="J176" s="93"/>
      <c r="K176" s="139"/>
      <c r="L176" s="60"/>
      <c r="M176" s="99" t="str">
        <f t="shared" si="13"/>
        <v/>
      </c>
      <c r="N176" s="100"/>
      <c r="O176" s="90" t="str">
        <f t="shared" si="14"/>
        <v/>
      </c>
      <c r="P176" s="87"/>
      <c r="Q176" s="89" t="str">
        <f t="shared" si="15"/>
        <v>Bco</v>
      </c>
      <c r="R176" s="48"/>
      <c r="S176" s="5"/>
    </row>
    <row r="177" spans="2:19" x14ac:dyDescent="0.25">
      <c r="B177" s="10">
        <f t="shared" si="16"/>
        <v>132</v>
      </c>
      <c r="C177" s="20"/>
      <c r="D177" s="102"/>
      <c r="E177" s="107"/>
      <c r="F177" s="140"/>
      <c r="G177" s="132"/>
      <c r="H177" s="132"/>
      <c r="I177" s="132"/>
      <c r="J177" s="93"/>
      <c r="K177" s="139"/>
      <c r="L177" s="60"/>
      <c r="M177" s="99" t="str">
        <f t="shared" si="13"/>
        <v/>
      </c>
      <c r="N177" s="100"/>
      <c r="O177" s="90" t="str">
        <f t="shared" si="14"/>
        <v/>
      </c>
      <c r="P177" s="87"/>
      <c r="Q177" s="89" t="str">
        <f t="shared" si="15"/>
        <v>Bco</v>
      </c>
      <c r="R177" s="48"/>
      <c r="S177" s="5"/>
    </row>
    <row r="178" spans="2:19" x14ac:dyDescent="0.25">
      <c r="B178" s="10">
        <f t="shared" si="16"/>
        <v>133</v>
      </c>
      <c r="C178" s="20"/>
      <c r="D178" s="102"/>
      <c r="E178" s="107"/>
      <c r="F178" s="140"/>
      <c r="G178" s="132"/>
      <c r="H178" s="132"/>
      <c r="I178" s="132"/>
      <c r="J178" s="93"/>
      <c r="K178" s="139"/>
      <c r="L178" s="60"/>
      <c r="M178" s="99" t="str">
        <f t="shared" si="13"/>
        <v/>
      </c>
      <c r="N178" s="100"/>
      <c r="O178" s="90" t="str">
        <f t="shared" si="14"/>
        <v/>
      </c>
      <c r="P178" s="87"/>
      <c r="Q178" s="89" t="str">
        <f t="shared" si="15"/>
        <v>Bco</v>
      </c>
      <c r="R178" s="48"/>
      <c r="S178" s="5"/>
    </row>
    <row r="179" spans="2:19" x14ac:dyDescent="0.25">
      <c r="B179" s="10">
        <f t="shared" si="16"/>
        <v>134</v>
      </c>
      <c r="C179" s="20"/>
      <c r="D179" s="102"/>
      <c r="E179" s="107"/>
      <c r="F179" s="140"/>
      <c r="G179" s="132"/>
      <c r="H179" s="132"/>
      <c r="I179" s="132"/>
      <c r="J179" s="93"/>
      <c r="K179" s="139"/>
      <c r="L179" s="60"/>
      <c r="M179" s="99" t="str">
        <f t="shared" si="13"/>
        <v/>
      </c>
      <c r="N179" s="100"/>
      <c r="O179" s="90" t="str">
        <f t="shared" si="14"/>
        <v/>
      </c>
      <c r="P179" s="87"/>
      <c r="Q179" s="89" t="str">
        <f t="shared" si="15"/>
        <v>Bco</v>
      </c>
      <c r="R179" s="48"/>
      <c r="S179" s="5"/>
    </row>
    <row r="180" spans="2:19" x14ac:dyDescent="0.25">
      <c r="B180" s="10">
        <f t="shared" si="16"/>
        <v>135</v>
      </c>
      <c r="C180" s="20"/>
      <c r="D180" s="102"/>
      <c r="E180" s="107"/>
      <c r="F180" s="140"/>
      <c r="G180" s="132"/>
      <c r="H180" s="132"/>
      <c r="I180" s="132"/>
      <c r="J180" s="93"/>
      <c r="K180" s="139"/>
      <c r="L180" s="60"/>
      <c r="M180" s="99" t="str">
        <f t="shared" si="13"/>
        <v/>
      </c>
      <c r="N180" s="100"/>
      <c r="O180" s="90" t="str">
        <f t="shared" si="14"/>
        <v/>
      </c>
      <c r="P180" s="87"/>
      <c r="Q180" s="89" t="str">
        <f t="shared" si="15"/>
        <v>Bco</v>
      </c>
      <c r="R180" s="48"/>
      <c r="S180" s="5"/>
    </row>
    <row r="181" spans="2:19" x14ac:dyDescent="0.25">
      <c r="B181" s="10">
        <f t="shared" si="16"/>
        <v>136</v>
      </c>
      <c r="C181" s="20"/>
      <c r="D181" s="102"/>
      <c r="E181" s="107"/>
      <c r="F181" s="140"/>
      <c r="G181" s="132"/>
      <c r="H181" s="132"/>
      <c r="I181" s="132"/>
      <c r="J181" s="93"/>
      <c r="K181" s="139"/>
      <c r="L181" s="60"/>
      <c r="M181" s="99" t="str">
        <f t="shared" si="13"/>
        <v/>
      </c>
      <c r="N181" s="100"/>
      <c r="O181" s="90" t="str">
        <f t="shared" si="14"/>
        <v/>
      </c>
      <c r="P181" s="87"/>
      <c r="Q181" s="89" t="str">
        <f t="shared" si="15"/>
        <v>Bco</v>
      </c>
      <c r="R181" s="48"/>
      <c r="S181" s="5"/>
    </row>
    <row r="182" spans="2:19" x14ac:dyDescent="0.25">
      <c r="B182" s="10">
        <f t="shared" si="16"/>
        <v>137</v>
      </c>
      <c r="C182" s="20"/>
      <c r="D182" s="102"/>
      <c r="E182" s="107"/>
      <c r="F182" s="140"/>
      <c r="G182" s="132"/>
      <c r="H182" s="132"/>
      <c r="I182" s="132"/>
      <c r="J182" s="93"/>
      <c r="K182" s="139"/>
      <c r="L182" s="60"/>
      <c r="M182" s="99" t="str">
        <f t="shared" si="13"/>
        <v/>
      </c>
      <c r="N182" s="100"/>
      <c r="O182" s="90" t="str">
        <f t="shared" si="14"/>
        <v/>
      </c>
      <c r="P182" s="87"/>
      <c r="Q182" s="89" t="str">
        <f t="shared" si="15"/>
        <v>Bco</v>
      </c>
      <c r="R182" s="48"/>
      <c r="S182" s="5"/>
    </row>
    <row r="183" spans="2:19" x14ac:dyDescent="0.25">
      <c r="B183" s="10">
        <f t="shared" si="16"/>
        <v>138</v>
      </c>
      <c r="C183" s="20"/>
      <c r="D183" s="102"/>
      <c r="E183" s="107"/>
      <c r="F183" s="140"/>
      <c r="G183" s="132"/>
      <c r="H183" s="132"/>
      <c r="I183" s="132"/>
      <c r="J183" s="93"/>
      <c r="K183" s="139"/>
      <c r="L183" s="60"/>
      <c r="M183" s="99" t="str">
        <f t="shared" si="13"/>
        <v/>
      </c>
      <c r="N183" s="100"/>
      <c r="O183" s="90" t="str">
        <f t="shared" si="14"/>
        <v/>
      </c>
      <c r="P183" s="87"/>
      <c r="Q183" s="89" t="str">
        <f t="shared" si="15"/>
        <v>Bco</v>
      </c>
      <c r="R183" s="48"/>
      <c r="S183" s="5"/>
    </row>
    <row r="184" spans="2:19" x14ac:dyDescent="0.25">
      <c r="B184" s="10">
        <f t="shared" si="16"/>
        <v>139</v>
      </c>
      <c r="C184" s="20"/>
      <c r="D184" s="102"/>
      <c r="E184" s="107"/>
      <c r="F184" s="140"/>
      <c r="G184" s="132"/>
      <c r="H184" s="132"/>
      <c r="I184" s="132"/>
      <c r="J184" s="93"/>
      <c r="K184" s="139"/>
      <c r="L184" s="60"/>
      <c r="M184" s="99" t="str">
        <f t="shared" si="13"/>
        <v/>
      </c>
      <c r="N184" s="100"/>
      <c r="O184" s="90" t="str">
        <f t="shared" si="14"/>
        <v/>
      </c>
      <c r="P184" s="87"/>
      <c r="Q184" s="89" t="str">
        <f t="shared" si="15"/>
        <v>Bco</v>
      </c>
      <c r="R184" s="48"/>
      <c r="S184" s="5"/>
    </row>
    <row r="185" spans="2:19" hidden="1" outlineLevel="1" x14ac:dyDescent="0.25">
      <c r="B185" s="10">
        <f t="shared" si="16"/>
        <v>140</v>
      </c>
      <c r="C185" s="20"/>
      <c r="D185" s="102"/>
      <c r="E185" s="107"/>
      <c r="F185" s="140"/>
      <c r="G185" s="132"/>
      <c r="H185" s="132"/>
      <c r="I185" s="132"/>
      <c r="J185" s="93"/>
      <c r="K185" s="139"/>
      <c r="L185" s="60"/>
      <c r="M185" s="99" t="str">
        <f t="shared" si="13"/>
        <v/>
      </c>
      <c r="N185" s="100"/>
      <c r="O185" s="90" t="str">
        <f t="shared" si="14"/>
        <v/>
      </c>
      <c r="P185" s="87"/>
      <c r="Q185" s="89" t="str">
        <f t="shared" si="15"/>
        <v>Bco</v>
      </c>
      <c r="R185" s="48"/>
      <c r="S185" s="5"/>
    </row>
    <row r="186" spans="2:19" hidden="1" outlineLevel="1" x14ac:dyDescent="0.25">
      <c r="B186" s="10">
        <f t="shared" si="16"/>
        <v>141</v>
      </c>
      <c r="C186" s="20"/>
      <c r="D186" s="102"/>
      <c r="E186" s="107"/>
      <c r="F186" s="140"/>
      <c r="G186" s="132"/>
      <c r="H186" s="132"/>
      <c r="I186" s="132"/>
      <c r="J186" s="93"/>
      <c r="K186" s="139"/>
      <c r="L186" s="60"/>
      <c r="M186" s="99" t="str">
        <f t="shared" si="13"/>
        <v/>
      </c>
      <c r="N186" s="100"/>
      <c r="O186" s="90" t="str">
        <f t="shared" si="14"/>
        <v/>
      </c>
      <c r="P186" s="87"/>
      <c r="Q186" s="89" t="str">
        <f t="shared" si="15"/>
        <v>Bco</v>
      </c>
      <c r="R186" s="48"/>
      <c r="S186" s="5"/>
    </row>
    <row r="187" spans="2:19" hidden="1" outlineLevel="1" x14ac:dyDescent="0.25">
      <c r="B187" s="10">
        <f t="shared" si="16"/>
        <v>142</v>
      </c>
      <c r="C187" s="20"/>
      <c r="D187" s="102"/>
      <c r="E187" s="107"/>
      <c r="F187" s="140"/>
      <c r="G187" s="132"/>
      <c r="H187" s="132"/>
      <c r="I187" s="132"/>
      <c r="J187" s="93"/>
      <c r="K187" s="139"/>
      <c r="L187" s="60"/>
      <c r="M187" s="99" t="str">
        <f t="shared" si="13"/>
        <v/>
      </c>
      <c r="N187" s="100"/>
      <c r="O187" s="90" t="str">
        <f t="shared" si="14"/>
        <v/>
      </c>
      <c r="P187" s="87"/>
      <c r="Q187" s="89" t="str">
        <f t="shared" si="15"/>
        <v>Bco</v>
      </c>
      <c r="R187" s="48"/>
      <c r="S187" s="5"/>
    </row>
    <row r="188" spans="2:19" hidden="1" outlineLevel="1" x14ac:dyDescent="0.25">
      <c r="B188" s="10">
        <f t="shared" si="16"/>
        <v>143</v>
      </c>
      <c r="C188" s="20"/>
      <c r="D188" s="102"/>
      <c r="E188" s="107"/>
      <c r="F188" s="140"/>
      <c r="G188" s="132"/>
      <c r="H188" s="132"/>
      <c r="I188" s="132"/>
      <c r="J188" s="93"/>
      <c r="K188" s="139"/>
      <c r="L188" s="60"/>
      <c r="M188" s="99" t="str">
        <f t="shared" si="13"/>
        <v/>
      </c>
      <c r="N188" s="100"/>
      <c r="O188" s="90" t="str">
        <f t="shared" si="14"/>
        <v/>
      </c>
      <c r="P188" s="87"/>
      <c r="Q188" s="89" t="str">
        <f t="shared" si="15"/>
        <v>Bco</v>
      </c>
      <c r="R188" s="48"/>
      <c r="S188" s="5"/>
    </row>
    <row r="189" spans="2:19" hidden="1" outlineLevel="1" x14ac:dyDescent="0.25">
      <c r="B189" s="10">
        <f t="shared" si="16"/>
        <v>144</v>
      </c>
      <c r="C189" s="20"/>
      <c r="D189" s="102"/>
      <c r="E189" s="107"/>
      <c r="F189" s="140"/>
      <c r="G189" s="132"/>
      <c r="H189" s="132"/>
      <c r="I189" s="132"/>
      <c r="J189" s="93"/>
      <c r="K189" s="139"/>
      <c r="L189" s="60"/>
      <c r="M189" s="99" t="str">
        <f t="shared" si="13"/>
        <v/>
      </c>
      <c r="N189" s="100"/>
      <c r="O189" s="90" t="str">
        <f t="shared" si="14"/>
        <v/>
      </c>
      <c r="P189" s="87"/>
      <c r="Q189" s="89" t="str">
        <f t="shared" si="15"/>
        <v>Bco</v>
      </c>
      <c r="R189" s="48"/>
      <c r="S189" s="5"/>
    </row>
    <row r="190" spans="2:19" hidden="1" outlineLevel="1" x14ac:dyDescent="0.25">
      <c r="B190" s="10">
        <f t="shared" si="16"/>
        <v>145</v>
      </c>
      <c r="C190" s="20"/>
      <c r="D190" s="102"/>
      <c r="E190" s="107"/>
      <c r="F190" s="140"/>
      <c r="G190" s="132"/>
      <c r="H190" s="132"/>
      <c r="I190" s="132"/>
      <c r="J190" s="93"/>
      <c r="K190" s="139"/>
      <c r="L190" s="60"/>
      <c r="M190" s="99" t="str">
        <f t="shared" si="13"/>
        <v/>
      </c>
      <c r="N190" s="100"/>
      <c r="O190" s="90" t="str">
        <f t="shared" si="14"/>
        <v/>
      </c>
      <c r="P190" s="87"/>
      <c r="Q190" s="89" t="str">
        <f t="shared" si="15"/>
        <v>Bco</v>
      </c>
      <c r="R190" s="48"/>
      <c r="S190" s="5"/>
    </row>
    <row r="191" spans="2:19" hidden="1" outlineLevel="1" x14ac:dyDescent="0.25">
      <c r="B191" s="10">
        <f t="shared" si="16"/>
        <v>146</v>
      </c>
      <c r="C191" s="20"/>
      <c r="D191" s="102"/>
      <c r="E191" s="107"/>
      <c r="F191" s="140"/>
      <c r="G191" s="132"/>
      <c r="H191" s="132"/>
      <c r="I191" s="132"/>
      <c r="J191" s="93"/>
      <c r="K191" s="139"/>
      <c r="L191" s="60"/>
      <c r="M191" s="99" t="str">
        <f t="shared" si="13"/>
        <v/>
      </c>
      <c r="N191" s="100"/>
      <c r="O191" s="90" t="str">
        <f t="shared" si="14"/>
        <v/>
      </c>
      <c r="P191" s="87"/>
      <c r="Q191" s="89" t="str">
        <f t="shared" si="15"/>
        <v>Bco</v>
      </c>
      <c r="R191" s="48"/>
      <c r="S191" s="5"/>
    </row>
    <row r="192" spans="2:19" hidden="1" outlineLevel="1" x14ac:dyDescent="0.25">
      <c r="B192" s="10">
        <f t="shared" si="16"/>
        <v>147</v>
      </c>
      <c r="C192" s="20"/>
      <c r="D192" s="102"/>
      <c r="E192" s="107"/>
      <c r="F192" s="140"/>
      <c r="G192" s="132"/>
      <c r="H192" s="132"/>
      <c r="I192" s="132"/>
      <c r="J192" s="93"/>
      <c r="K192" s="139"/>
      <c r="L192" s="60"/>
      <c r="M192" s="99" t="str">
        <f t="shared" si="13"/>
        <v/>
      </c>
      <c r="N192" s="100"/>
      <c r="O192" s="90" t="str">
        <f t="shared" si="14"/>
        <v/>
      </c>
      <c r="P192" s="87"/>
      <c r="Q192" s="89" t="str">
        <f t="shared" si="15"/>
        <v>Bco</v>
      </c>
      <c r="R192" s="48"/>
      <c r="S192" s="5"/>
    </row>
    <row r="193" spans="2:19" hidden="1" outlineLevel="1" x14ac:dyDescent="0.25">
      <c r="B193" s="10">
        <f t="shared" si="16"/>
        <v>148</v>
      </c>
      <c r="C193" s="20"/>
      <c r="D193" s="102"/>
      <c r="E193" s="107"/>
      <c r="F193" s="140"/>
      <c r="G193" s="132"/>
      <c r="H193" s="132"/>
      <c r="I193" s="132"/>
      <c r="J193" s="93"/>
      <c r="K193" s="139"/>
      <c r="L193" s="60"/>
      <c r="M193" s="99" t="str">
        <f t="shared" si="13"/>
        <v/>
      </c>
      <c r="N193" s="100"/>
      <c r="O193" s="90" t="str">
        <f t="shared" si="14"/>
        <v/>
      </c>
      <c r="P193" s="87"/>
      <c r="Q193" s="89" t="str">
        <f t="shared" si="15"/>
        <v>Bco</v>
      </c>
      <c r="R193" s="48"/>
      <c r="S193" s="5"/>
    </row>
    <row r="194" spans="2:19" hidden="1" outlineLevel="1" x14ac:dyDescent="0.25">
      <c r="B194" s="10">
        <f t="shared" si="16"/>
        <v>149</v>
      </c>
      <c r="C194" s="20"/>
      <c r="D194" s="102"/>
      <c r="E194" s="107"/>
      <c r="F194" s="140"/>
      <c r="G194" s="132"/>
      <c r="H194" s="132"/>
      <c r="I194" s="132"/>
      <c r="J194" s="93"/>
      <c r="K194" s="139"/>
      <c r="L194" s="60"/>
      <c r="M194" s="99" t="str">
        <f t="shared" si="13"/>
        <v/>
      </c>
      <c r="N194" s="100"/>
      <c r="O194" s="90" t="str">
        <f t="shared" si="14"/>
        <v/>
      </c>
      <c r="P194" s="87"/>
      <c r="Q194" s="89" t="str">
        <f t="shared" si="15"/>
        <v>Bco</v>
      </c>
      <c r="R194" s="48"/>
      <c r="S194" s="5"/>
    </row>
    <row r="195" spans="2:19" hidden="1" outlineLevel="1" x14ac:dyDescent="0.25">
      <c r="B195" s="10">
        <f t="shared" si="16"/>
        <v>150</v>
      </c>
      <c r="C195" s="20"/>
      <c r="D195" s="102"/>
      <c r="E195" s="107"/>
      <c r="F195" s="140"/>
      <c r="G195" s="132"/>
      <c r="H195" s="132"/>
      <c r="I195" s="132"/>
      <c r="J195" s="93"/>
      <c r="K195" s="139"/>
      <c r="L195" s="60"/>
      <c r="M195" s="99" t="str">
        <f t="shared" si="13"/>
        <v/>
      </c>
      <c r="N195" s="100"/>
      <c r="O195" s="90" t="str">
        <f t="shared" si="14"/>
        <v/>
      </c>
      <c r="P195" s="87"/>
      <c r="Q195" s="89" t="str">
        <f t="shared" si="15"/>
        <v>Bco</v>
      </c>
      <c r="R195" s="48"/>
      <c r="S195" s="5"/>
    </row>
    <row r="196" spans="2:19" hidden="1" outlineLevel="1" x14ac:dyDescent="0.25">
      <c r="B196" s="10">
        <f t="shared" si="16"/>
        <v>151</v>
      </c>
      <c r="C196" s="20"/>
      <c r="D196" s="102"/>
      <c r="E196" s="107"/>
      <c r="F196" s="140"/>
      <c r="G196" s="132"/>
      <c r="H196" s="132"/>
      <c r="I196" s="132"/>
      <c r="J196" s="93"/>
      <c r="K196" s="139"/>
      <c r="L196" s="60"/>
      <c r="M196" s="99" t="str">
        <f t="shared" si="13"/>
        <v/>
      </c>
      <c r="N196" s="100"/>
      <c r="O196" s="90" t="str">
        <f t="shared" si="14"/>
        <v/>
      </c>
      <c r="P196" s="87"/>
      <c r="Q196" s="89" t="str">
        <f t="shared" si="15"/>
        <v>Bco</v>
      </c>
      <c r="R196" s="48"/>
      <c r="S196" s="5"/>
    </row>
    <row r="197" spans="2:19" hidden="1" outlineLevel="1" x14ac:dyDescent="0.25">
      <c r="B197" s="10">
        <f t="shared" si="16"/>
        <v>152</v>
      </c>
      <c r="C197" s="20"/>
      <c r="D197" s="102"/>
      <c r="E197" s="107"/>
      <c r="F197" s="140"/>
      <c r="G197" s="132"/>
      <c r="H197" s="132"/>
      <c r="I197" s="132"/>
      <c r="J197" s="93"/>
      <c r="K197" s="139"/>
      <c r="L197" s="60"/>
      <c r="M197" s="99" t="str">
        <f t="shared" si="13"/>
        <v/>
      </c>
      <c r="N197" s="100"/>
      <c r="O197" s="90" t="str">
        <f t="shared" si="14"/>
        <v/>
      </c>
      <c r="P197" s="87"/>
      <c r="Q197" s="89" t="str">
        <f t="shared" si="15"/>
        <v>Bco</v>
      </c>
      <c r="R197" s="48"/>
      <c r="S197" s="5"/>
    </row>
    <row r="198" spans="2:19" hidden="1" outlineLevel="1" x14ac:dyDescent="0.25">
      <c r="B198" s="10">
        <f t="shared" si="16"/>
        <v>153</v>
      </c>
      <c r="C198" s="20"/>
      <c r="D198" s="102"/>
      <c r="E198" s="107"/>
      <c r="F198" s="140"/>
      <c r="G198" s="132"/>
      <c r="H198" s="132"/>
      <c r="I198" s="132"/>
      <c r="J198" s="93"/>
      <c r="K198" s="139"/>
      <c r="L198" s="60"/>
      <c r="M198" s="99" t="str">
        <f t="shared" si="13"/>
        <v/>
      </c>
      <c r="N198" s="100"/>
      <c r="O198" s="90" t="str">
        <f t="shared" si="14"/>
        <v/>
      </c>
      <c r="P198" s="87"/>
      <c r="Q198" s="89" t="str">
        <f t="shared" si="15"/>
        <v>Bco</v>
      </c>
      <c r="R198" s="48"/>
      <c r="S198" s="5"/>
    </row>
    <row r="199" spans="2:19" hidden="1" outlineLevel="1" x14ac:dyDescent="0.25">
      <c r="B199" s="10">
        <f t="shared" si="16"/>
        <v>154</v>
      </c>
      <c r="C199" s="20"/>
      <c r="D199" s="102"/>
      <c r="E199" s="107"/>
      <c r="F199" s="140"/>
      <c r="G199" s="132"/>
      <c r="H199" s="132"/>
      <c r="I199" s="132"/>
      <c r="J199" s="93"/>
      <c r="K199" s="139"/>
      <c r="L199" s="60"/>
      <c r="M199" s="99" t="str">
        <f t="shared" si="13"/>
        <v/>
      </c>
      <c r="N199" s="100"/>
      <c r="O199" s="90" t="str">
        <f t="shared" si="14"/>
        <v/>
      </c>
      <c r="P199" s="87"/>
      <c r="Q199" s="89" t="str">
        <f t="shared" si="15"/>
        <v>Bco</v>
      </c>
      <c r="S199" s="5"/>
    </row>
    <row r="200" spans="2:19" hidden="1" outlineLevel="1" x14ac:dyDescent="0.25">
      <c r="B200" s="10">
        <f t="shared" si="16"/>
        <v>155</v>
      </c>
      <c r="C200" s="20"/>
      <c r="D200" s="102"/>
      <c r="E200" s="107"/>
      <c r="F200" s="140"/>
      <c r="G200" s="132"/>
      <c r="H200" s="132"/>
      <c r="I200" s="132"/>
      <c r="J200" s="93"/>
      <c r="K200" s="139"/>
      <c r="L200" s="60"/>
      <c r="M200" s="99" t="str">
        <f t="shared" si="13"/>
        <v/>
      </c>
      <c r="N200" s="100"/>
      <c r="O200" s="90" t="str">
        <f t="shared" si="14"/>
        <v/>
      </c>
      <c r="P200" s="87"/>
      <c r="Q200" s="89" t="str">
        <f t="shared" si="15"/>
        <v>Bco</v>
      </c>
      <c r="S200" s="5"/>
    </row>
    <row r="201" spans="2:19" hidden="1" outlineLevel="1" x14ac:dyDescent="0.25">
      <c r="B201" s="10">
        <f t="shared" si="16"/>
        <v>156</v>
      </c>
      <c r="C201" s="20"/>
      <c r="D201" s="102"/>
      <c r="E201" s="107"/>
      <c r="F201" s="140"/>
      <c r="G201" s="132"/>
      <c r="H201" s="132"/>
      <c r="I201" s="132"/>
      <c r="J201" s="93"/>
      <c r="K201" s="139"/>
      <c r="L201" s="60"/>
      <c r="M201" s="99" t="str">
        <f t="shared" si="13"/>
        <v/>
      </c>
      <c r="N201" s="100"/>
      <c r="O201" s="90" t="str">
        <f t="shared" si="14"/>
        <v/>
      </c>
      <c r="P201" s="87"/>
      <c r="Q201" s="89" t="str">
        <f t="shared" si="15"/>
        <v>Bco</v>
      </c>
      <c r="S201" s="5"/>
    </row>
    <row r="202" spans="2:19" hidden="1" outlineLevel="1" x14ac:dyDescent="0.25">
      <c r="B202" s="10">
        <f t="shared" si="16"/>
        <v>157</v>
      </c>
      <c r="C202" s="20"/>
      <c r="D202" s="102"/>
      <c r="E202" s="107"/>
      <c r="F202" s="140"/>
      <c r="G202" s="132"/>
      <c r="H202" s="132"/>
      <c r="I202" s="132"/>
      <c r="J202" s="93"/>
      <c r="K202" s="139"/>
      <c r="L202" s="60"/>
      <c r="M202" s="99" t="str">
        <f t="shared" si="13"/>
        <v/>
      </c>
      <c r="N202" s="100"/>
      <c r="O202" s="90" t="str">
        <f t="shared" si="14"/>
        <v/>
      </c>
      <c r="P202" s="87"/>
      <c r="Q202" s="89" t="str">
        <f t="shared" si="15"/>
        <v>Bco</v>
      </c>
      <c r="S202" s="5"/>
    </row>
    <row r="203" spans="2:19" hidden="1" outlineLevel="1" x14ac:dyDescent="0.25">
      <c r="B203" s="10">
        <f t="shared" si="16"/>
        <v>158</v>
      </c>
      <c r="C203" s="20"/>
      <c r="D203" s="102"/>
      <c r="E203" s="107"/>
      <c r="F203" s="140"/>
      <c r="G203" s="132"/>
      <c r="H203" s="132"/>
      <c r="I203" s="132"/>
      <c r="J203" s="93"/>
      <c r="K203" s="139"/>
      <c r="L203" s="60"/>
      <c r="M203" s="99" t="str">
        <f t="shared" si="13"/>
        <v/>
      </c>
      <c r="N203" s="100"/>
      <c r="O203" s="90" t="str">
        <f t="shared" si="14"/>
        <v/>
      </c>
      <c r="P203" s="87"/>
      <c r="Q203" s="89" t="str">
        <f t="shared" si="15"/>
        <v>Bco</v>
      </c>
      <c r="S203" s="5"/>
    </row>
    <row r="204" spans="2:19" hidden="1" outlineLevel="1" x14ac:dyDescent="0.25">
      <c r="B204" s="10">
        <f t="shared" si="16"/>
        <v>159</v>
      </c>
      <c r="C204" s="20"/>
      <c r="D204" s="102"/>
      <c r="E204" s="107"/>
      <c r="F204" s="140"/>
      <c r="G204" s="132"/>
      <c r="H204" s="132"/>
      <c r="I204" s="132"/>
      <c r="J204" s="93"/>
      <c r="K204" s="139"/>
      <c r="L204" s="60"/>
      <c r="M204" s="99" t="str">
        <f t="shared" si="13"/>
        <v/>
      </c>
      <c r="N204" s="100"/>
      <c r="O204" s="90" t="str">
        <f t="shared" si="14"/>
        <v/>
      </c>
      <c r="P204" s="87"/>
      <c r="Q204" s="89" t="str">
        <f t="shared" si="15"/>
        <v>Bco</v>
      </c>
      <c r="S204" s="5"/>
    </row>
    <row r="205" spans="2:19" ht="20.100000000000001" customHeight="1" collapsed="1" x14ac:dyDescent="0.25">
      <c r="B205" s="202" t="s">
        <v>11</v>
      </c>
      <c r="C205" s="202"/>
      <c r="D205" s="202"/>
      <c r="E205" s="202"/>
      <c r="F205" s="202"/>
      <c r="G205" s="202"/>
      <c r="H205" s="202"/>
      <c r="I205" s="202"/>
      <c r="J205" s="202"/>
      <c r="K205" s="202"/>
      <c r="L205" s="202"/>
      <c r="M205" s="202"/>
      <c r="N205" s="202"/>
      <c r="O205" s="40">
        <f>SUM(O165:O204)</f>
        <v>0</v>
      </c>
      <c r="P205" s="41">
        <f>IF(O205=0,0%,O205/$E$297)</f>
        <v>0</v>
      </c>
      <c r="Q205" s="28">
        <f>SUMIFS($O$165:$O$204,$F$165:$F$204,"Agente Cultural")</f>
        <v>0</v>
      </c>
      <c r="S205" s="5"/>
    </row>
    <row r="206" spans="2:19" ht="21.95" customHeight="1" x14ac:dyDescent="0.25">
      <c r="B206" s="202" t="s">
        <v>12</v>
      </c>
      <c r="C206" s="202"/>
      <c r="D206" s="202"/>
      <c r="E206" s="202"/>
      <c r="F206" s="202"/>
      <c r="G206" s="202"/>
      <c r="H206" s="202"/>
      <c r="I206" s="202"/>
      <c r="J206" s="202"/>
      <c r="K206" s="202"/>
      <c r="L206" s="202"/>
      <c r="M206" s="202"/>
      <c r="N206" s="202"/>
      <c r="O206" s="40">
        <f>SUM(O161+O205)</f>
        <v>0</v>
      </c>
      <c r="P206" s="41">
        <f>IF(O206=0,0%,O206/$E$297)</f>
        <v>0</v>
      </c>
      <c r="Q206" s="29">
        <f>O205-Q205</f>
        <v>0</v>
      </c>
      <c r="S206" s="5"/>
    </row>
    <row r="207" spans="2:19" ht="27.75" customHeight="1" x14ac:dyDescent="0.25">
      <c r="B207" s="216" t="s">
        <v>69</v>
      </c>
      <c r="C207" s="217"/>
      <c r="D207" s="217"/>
      <c r="E207" s="217"/>
      <c r="F207" s="217"/>
      <c r="G207" s="217"/>
      <c r="H207" s="217"/>
      <c r="I207" s="217"/>
      <c r="J207" s="217"/>
      <c r="K207" s="217"/>
      <c r="L207" s="217"/>
      <c r="M207" s="217"/>
      <c r="N207" s="217"/>
      <c r="O207" s="217"/>
      <c r="P207" s="218"/>
      <c r="Q207" s="35"/>
      <c r="S207" s="5"/>
    </row>
    <row r="208" spans="2:19" ht="24" customHeight="1" x14ac:dyDescent="0.25">
      <c r="B208" s="196" t="s">
        <v>8</v>
      </c>
      <c r="C208" s="168" t="s">
        <v>3</v>
      </c>
      <c r="D208" s="196" t="s">
        <v>42</v>
      </c>
      <c r="E208" s="198" t="s">
        <v>17</v>
      </c>
      <c r="F208" s="199"/>
      <c r="G208" s="219" t="s">
        <v>40</v>
      </c>
      <c r="H208" s="220"/>
      <c r="I208" s="221"/>
      <c r="J208" s="168" t="s">
        <v>7</v>
      </c>
      <c r="K208" s="168" t="s">
        <v>47</v>
      </c>
      <c r="L208" s="168" t="s">
        <v>48</v>
      </c>
      <c r="M208" s="168" t="s">
        <v>50</v>
      </c>
      <c r="N208" s="168" t="s">
        <v>4</v>
      </c>
      <c r="O208" s="196" t="s">
        <v>5</v>
      </c>
      <c r="P208" s="168" t="s">
        <v>86</v>
      </c>
      <c r="Q208" s="35"/>
      <c r="S208" s="5"/>
    </row>
    <row r="209" spans="1:19" s="49" customFormat="1" ht="24" customHeight="1" x14ac:dyDescent="0.25">
      <c r="A209" s="48"/>
      <c r="B209" s="197"/>
      <c r="C209" s="169"/>
      <c r="D209" s="197"/>
      <c r="E209" s="200"/>
      <c r="F209" s="201"/>
      <c r="G209" s="91" t="s">
        <v>37</v>
      </c>
      <c r="H209" s="91" t="s">
        <v>38</v>
      </c>
      <c r="I209" s="91" t="s">
        <v>39</v>
      </c>
      <c r="J209" s="169"/>
      <c r="K209" s="169"/>
      <c r="L209" s="169"/>
      <c r="M209" s="169"/>
      <c r="N209" s="169"/>
      <c r="O209" s="197"/>
      <c r="P209" s="169"/>
      <c r="Q209" s="35"/>
      <c r="S209" s="48"/>
    </row>
    <row r="210" spans="1:19" x14ac:dyDescent="0.25">
      <c r="B210" s="10">
        <f>B204+1</f>
        <v>160</v>
      </c>
      <c r="C210" s="138"/>
      <c r="D210" s="92"/>
      <c r="E210" s="172"/>
      <c r="F210" s="172"/>
      <c r="G210" s="132"/>
      <c r="H210" s="132"/>
      <c r="I210" s="132"/>
      <c r="J210" s="93"/>
      <c r="K210" s="139"/>
      <c r="L210" s="60"/>
      <c r="M210" s="98" t="str">
        <f>IF(OR(ISBLANK(C210),ISBLANK(L210)),"",K210*L210)</f>
        <v/>
      </c>
      <c r="N210" s="95"/>
      <c r="O210" s="90" t="str">
        <f>IF(OR(ISBLANK(C210),ISBLANK(L210)),"",K210*L210*N210)</f>
        <v/>
      </c>
      <c r="P210" s="87"/>
      <c r="Q210" s="89"/>
      <c r="S210" s="5"/>
    </row>
    <row r="211" spans="1:19" x14ac:dyDescent="0.25">
      <c r="B211" s="10">
        <f>B210+1</f>
        <v>161</v>
      </c>
      <c r="C211" s="138"/>
      <c r="D211" s="92"/>
      <c r="E211" s="170"/>
      <c r="F211" s="171"/>
      <c r="G211" s="132"/>
      <c r="H211" s="132"/>
      <c r="I211" s="132"/>
      <c r="J211" s="93"/>
      <c r="K211" s="139"/>
      <c r="L211" s="60"/>
      <c r="M211" s="98" t="str">
        <f t="shared" ref="M211:M274" si="17">IF(OR(ISBLANK(C211),ISBLANK(L211)),"",K211*L211)</f>
        <v/>
      </c>
      <c r="N211" s="95"/>
      <c r="O211" s="90" t="str">
        <f t="shared" ref="O211:O274" si="18">IF(OR(ISBLANK(C211),ISBLANK(L211)),"",K211*L211*N211)</f>
        <v/>
      </c>
      <c r="P211" s="87"/>
      <c r="Q211" s="89"/>
      <c r="S211" s="5"/>
    </row>
    <row r="212" spans="1:19" x14ac:dyDescent="0.25">
      <c r="B212" s="10">
        <f t="shared" ref="B212:B275" si="19">B211+1</f>
        <v>162</v>
      </c>
      <c r="C212" s="138"/>
      <c r="D212" s="92"/>
      <c r="E212" s="170"/>
      <c r="F212" s="171"/>
      <c r="G212" s="132"/>
      <c r="H212" s="132"/>
      <c r="I212" s="132"/>
      <c r="J212" s="93"/>
      <c r="K212" s="139"/>
      <c r="L212" s="60"/>
      <c r="M212" s="98" t="str">
        <f t="shared" si="17"/>
        <v/>
      </c>
      <c r="N212" s="95"/>
      <c r="O212" s="90" t="str">
        <f t="shared" si="18"/>
        <v/>
      </c>
      <c r="P212" s="87"/>
      <c r="Q212" s="89"/>
      <c r="R212" s="48"/>
      <c r="S212" s="5"/>
    </row>
    <row r="213" spans="1:19" x14ac:dyDescent="0.25">
      <c r="B213" s="10">
        <f t="shared" si="19"/>
        <v>163</v>
      </c>
      <c r="C213" s="138"/>
      <c r="D213" s="92"/>
      <c r="E213" s="170"/>
      <c r="F213" s="171"/>
      <c r="G213" s="132"/>
      <c r="H213" s="132"/>
      <c r="I213" s="132"/>
      <c r="J213" s="93"/>
      <c r="K213" s="139"/>
      <c r="L213" s="60"/>
      <c r="M213" s="98" t="str">
        <f t="shared" si="17"/>
        <v/>
      </c>
      <c r="N213" s="95"/>
      <c r="O213" s="90" t="str">
        <f t="shared" si="18"/>
        <v/>
      </c>
      <c r="P213" s="87"/>
      <c r="Q213" s="89"/>
      <c r="R213" s="48"/>
      <c r="S213" s="5"/>
    </row>
    <row r="214" spans="1:19" x14ac:dyDescent="0.25">
      <c r="B214" s="10">
        <f t="shared" si="19"/>
        <v>164</v>
      </c>
      <c r="C214" s="138"/>
      <c r="D214" s="92"/>
      <c r="E214" s="170"/>
      <c r="F214" s="171"/>
      <c r="G214" s="132"/>
      <c r="H214" s="132"/>
      <c r="I214" s="132"/>
      <c r="J214" s="93"/>
      <c r="K214" s="139"/>
      <c r="L214" s="60"/>
      <c r="M214" s="98" t="str">
        <f t="shared" si="17"/>
        <v/>
      </c>
      <c r="N214" s="95"/>
      <c r="O214" s="90" t="str">
        <f t="shared" si="18"/>
        <v/>
      </c>
      <c r="P214" s="87"/>
      <c r="Q214" s="89"/>
      <c r="R214" s="48"/>
      <c r="S214" s="5"/>
    </row>
    <row r="215" spans="1:19" x14ac:dyDescent="0.25">
      <c r="B215" s="10">
        <f t="shared" si="19"/>
        <v>165</v>
      </c>
      <c r="C215" s="138"/>
      <c r="D215" s="92"/>
      <c r="E215" s="170"/>
      <c r="F215" s="171"/>
      <c r="G215" s="132"/>
      <c r="H215" s="132"/>
      <c r="I215" s="132"/>
      <c r="J215" s="93"/>
      <c r="K215" s="139"/>
      <c r="L215" s="60"/>
      <c r="M215" s="98" t="str">
        <f t="shared" si="17"/>
        <v/>
      </c>
      <c r="N215" s="95"/>
      <c r="O215" s="90" t="str">
        <f t="shared" si="18"/>
        <v/>
      </c>
      <c r="P215" s="87"/>
      <c r="Q215" s="89"/>
      <c r="R215" s="48"/>
      <c r="S215" s="5"/>
    </row>
    <row r="216" spans="1:19" x14ac:dyDescent="0.25">
      <c r="B216" s="10">
        <f t="shared" si="19"/>
        <v>166</v>
      </c>
      <c r="C216" s="138"/>
      <c r="D216" s="92"/>
      <c r="E216" s="170"/>
      <c r="F216" s="171"/>
      <c r="G216" s="132"/>
      <c r="H216" s="132"/>
      <c r="I216" s="132"/>
      <c r="J216" s="93"/>
      <c r="K216" s="139"/>
      <c r="L216" s="60"/>
      <c r="M216" s="98" t="str">
        <f t="shared" si="17"/>
        <v/>
      </c>
      <c r="N216" s="95"/>
      <c r="O216" s="90" t="str">
        <f t="shared" si="18"/>
        <v/>
      </c>
      <c r="P216" s="87"/>
      <c r="Q216" s="89"/>
      <c r="R216" s="48"/>
      <c r="S216" s="5"/>
    </row>
    <row r="217" spans="1:19" x14ac:dyDescent="0.25">
      <c r="B217" s="10">
        <f t="shared" si="19"/>
        <v>167</v>
      </c>
      <c r="C217" s="138"/>
      <c r="D217" s="92"/>
      <c r="E217" s="170"/>
      <c r="F217" s="171"/>
      <c r="G217" s="132"/>
      <c r="H217" s="132"/>
      <c r="I217" s="132"/>
      <c r="J217" s="93"/>
      <c r="K217" s="139"/>
      <c r="L217" s="60"/>
      <c r="M217" s="98" t="str">
        <f t="shared" si="17"/>
        <v/>
      </c>
      <c r="N217" s="95"/>
      <c r="O217" s="90" t="str">
        <f t="shared" si="18"/>
        <v/>
      </c>
      <c r="P217" s="87"/>
      <c r="Q217" s="89"/>
      <c r="R217" s="48"/>
      <c r="S217" s="5"/>
    </row>
    <row r="218" spans="1:19" x14ac:dyDescent="0.25">
      <c r="B218" s="10">
        <f t="shared" si="19"/>
        <v>168</v>
      </c>
      <c r="C218" s="138"/>
      <c r="D218" s="92"/>
      <c r="E218" s="170"/>
      <c r="F218" s="171"/>
      <c r="G218" s="132"/>
      <c r="H218" s="132"/>
      <c r="I218" s="132"/>
      <c r="J218" s="93"/>
      <c r="K218" s="139"/>
      <c r="L218" s="60"/>
      <c r="M218" s="98" t="str">
        <f t="shared" si="17"/>
        <v/>
      </c>
      <c r="N218" s="95"/>
      <c r="O218" s="90" t="str">
        <f t="shared" si="18"/>
        <v/>
      </c>
      <c r="P218" s="87"/>
      <c r="Q218" s="89"/>
      <c r="R218" s="48"/>
      <c r="S218" s="5"/>
    </row>
    <row r="219" spans="1:19" x14ac:dyDescent="0.25">
      <c r="B219" s="10">
        <f t="shared" si="19"/>
        <v>169</v>
      </c>
      <c r="C219" s="138"/>
      <c r="D219" s="92"/>
      <c r="E219" s="170"/>
      <c r="F219" s="171"/>
      <c r="G219" s="132"/>
      <c r="H219" s="132"/>
      <c r="I219" s="132"/>
      <c r="J219" s="93"/>
      <c r="K219" s="139"/>
      <c r="L219" s="60"/>
      <c r="M219" s="98" t="str">
        <f t="shared" si="17"/>
        <v/>
      </c>
      <c r="N219" s="95"/>
      <c r="O219" s="90" t="str">
        <f t="shared" si="18"/>
        <v/>
      </c>
      <c r="P219" s="87"/>
      <c r="Q219" s="89"/>
      <c r="R219" s="48"/>
      <c r="S219" s="5"/>
    </row>
    <row r="220" spans="1:19" x14ac:dyDescent="0.25">
      <c r="B220" s="10">
        <f t="shared" si="19"/>
        <v>170</v>
      </c>
      <c r="C220" s="138"/>
      <c r="D220" s="92"/>
      <c r="E220" s="170"/>
      <c r="F220" s="171"/>
      <c r="G220" s="132"/>
      <c r="H220" s="132"/>
      <c r="I220" s="132"/>
      <c r="J220" s="93"/>
      <c r="K220" s="139"/>
      <c r="L220" s="60"/>
      <c r="M220" s="98" t="str">
        <f t="shared" si="17"/>
        <v/>
      </c>
      <c r="N220" s="95"/>
      <c r="O220" s="90" t="str">
        <f t="shared" si="18"/>
        <v/>
      </c>
      <c r="P220" s="87"/>
      <c r="Q220" s="89"/>
      <c r="R220" s="48"/>
      <c r="S220" s="5"/>
    </row>
    <row r="221" spans="1:19" x14ac:dyDescent="0.25">
      <c r="B221" s="10">
        <f t="shared" si="19"/>
        <v>171</v>
      </c>
      <c r="C221" s="138"/>
      <c r="D221" s="92"/>
      <c r="E221" s="170"/>
      <c r="F221" s="171"/>
      <c r="G221" s="132"/>
      <c r="H221" s="132"/>
      <c r="I221" s="132"/>
      <c r="J221" s="93"/>
      <c r="K221" s="139"/>
      <c r="L221" s="60"/>
      <c r="M221" s="98" t="str">
        <f t="shared" si="17"/>
        <v/>
      </c>
      <c r="N221" s="95"/>
      <c r="O221" s="90" t="str">
        <f t="shared" si="18"/>
        <v/>
      </c>
      <c r="P221" s="87"/>
      <c r="Q221" s="89"/>
      <c r="R221" s="48"/>
      <c r="S221" s="5"/>
    </row>
    <row r="222" spans="1:19" x14ac:dyDescent="0.25">
      <c r="B222" s="10">
        <f t="shared" si="19"/>
        <v>172</v>
      </c>
      <c r="C222" s="138"/>
      <c r="D222" s="92"/>
      <c r="E222" s="170"/>
      <c r="F222" s="171"/>
      <c r="G222" s="132"/>
      <c r="H222" s="132"/>
      <c r="I222" s="132"/>
      <c r="J222" s="93"/>
      <c r="K222" s="139"/>
      <c r="L222" s="60"/>
      <c r="M222" s="98" t="str">
        <f t="shared" si="17"/>
        <v/>
      </c>
      <c r="N222" s="95"/>
      <c r="O222" s="90" t="str">
        <f t="shared" si="18"/>
        <v/>
      </c>
      <c r="P222" s="87"/>
      <c r="Q222" s="89"/>
      <c r="R222" s="48"/>
      <c r="S222" s="5"/>
    </row>
    <row r="223" spans="1:19" x14ac:dyDescent="0.25">
      <c r="B223" s="10">
        <f t="shared" si="19"/>
        <v>173</v>
      </c>
      <c r="C223" s="138"/>
      <c r="D223" s="92"/>
      <c r="E223" s="170"/>
      <c r="F223" s="171"/>
      <c r="G223" s="132"/>
      <c r="H223" s="132"/>
      <c r="I223" s="132"/>
      <c r="J223" s="93"/>
      <c r="K223" s="139"/>
      <c r="L223" s="60"/>
      <c r="M223" s="98" t="str">
        <f t="shared" si="17"/>
        <v/>
      </c>
      <c r="N223" s="95"/>
      <c r="O223" s="90" t="str">
        <f t="shared" si="18"/>
        <v/>
      </c>
      <c r="P223" s="87"/>
      <c r="Q223" s="89"/>
      <c r="R223" s="48"/>
      <c r="S223" s="5"/>
    </row>
    <row r="224" spans="1:19" x14ac:dyDescent="0.25">
      <c r="B224" s="10">
        <f t="shared" si="19"/>
        <v>174</v>
      </c>
      <c r="C224" s="138"/>
      <c r="D224" s="92"/>
      <c r="E224" s="170"/>
      <c r="F224" s="171"/>
      <c r="G224" s="132"/>
      <c r="H224" s="132"/>
      <c r="I224" s="132"/>
      <c r="J224" s="93"/>
      <c r="K224" s="139"/>
      <c r="L224" s="60"/>
      <c r="M224" s="98" t="str">
        <f t="shared" si="17"/>
        <v/>
      </c>
      <c r="N224" s="95"/>
      <c r="O224" s="90" t="str">
        <f t="shared" si="18"/>
        <v/>
      </c>
      <c r="P224" s="87"/>
      <c r="Q224" s="89"/>
      <c r="R224" s="48"/>
      <c r="S224" s="5"/>
    </row>
    <row r="225" spans="2:19" x14ac:dyDescent="0.25">
      <c r="B225" s="10">
        <f t="shared" si="19"/>
        <v>175</v>
      </c>
      <c r="C225" s="138"/>
      <c r="D225" s="92"/>
      <c r="E225" s="170"/>
      <c r="F225" s="171"/>
      <c r="G225" s="132"/>
      <c r="H225" s="132"/>
      <c r="I225" s="132"/>
      <c r="J225" s="93"/>
      <c r="K225" s="139"/>
      <c r="L225" s="60"/>
      <c r="M225" s="98" t="str">
        <f t="shared" si="17"/>
        <v/>
      </c>
      <c r="N225" s="95"/>
      <c r="O225" s="90" t="str">
        <f t="shared" si="18"/>
        <v/>
      </c>
      <c r="P225" s="87"/>
      <c r="Q225" s="89"/>
      <c r="R225" s="48"/>
      <c r="S225" s="5"/>
    </row>
    <row r="226" spans="2:19" x14ac:dyDescent="0.25">
      <c r="B226" s="10">
        <f t="shared" si="19"/>
        <v>176</v>
      </c>
      <c r="C226" s="138"/>
      <c r="D226" s="92"/>
      <c r="E226" s="170"/>
      <c r="F226" s="171"/>
      <c r="G226" s="132"/>
      <c r="H226" s="132"/>
      <c r="I226" s="132"/>
      <c r="J226" s="93"/>
      <c r="K226" s="139"/>
      <c r="L226" s="60"/>
      <c r="M226" s="98" t="str">
        <f t="shared" si="17"/>
        <v/>
      </c>
      <c r="N226" s="95"/>
      <c r="O226" s="90" t="str">
        <f t="shared" si="18"/>
        <v/>
      </c>
      <c r="P226" s="87"/>
      <c r="Q226" s="89"/>
      <c r="R226" s="48"/>
      <c r="S226" s="5"/>
    </row>
    <row r="227" spans="2:19" x14ac:dyDescent="0.25">
      <c r="B227" s="10">
        <f t="shared" si="19"/>
        <v>177</v>
      </c>
      <c r="C227" s="138"/>
      <c r="D227" s="92"/>
      <c r="E227" s="170"/>
      <c r="F227" s="171"/>
      <c r="G227" s="132"/>
      <c r="H227" s="132"/>
      <c r="I227" s="132"/>
      <c r="J227" s="93"/>
      <c r="K227" s="139"/>
      <c r="L227" s="60"/>
      <c r="M227" s="98" t="str">
        <f t="shared" si="17"/>
        <v/>
      </c>
      <c r="N227" s="95"/>
      <c r="O227" s="90" t="str">
        <f t="shared" si="18"/>
        <v/>
      </c>
      <c r="P227" s="87"/>
      <c r="Q227" s="89"/>
      <c r="R227" s="48"/>
      <c r="S227" s="5"/>
    </row>
    <row r="228" spans="2:19" x14ac:dyDescent="0.25">
      <c r="B228" s="10">
        <f t="shared" si="19"/>
        <v>178</v>
      </c>
      <c r="C228" s="138"/>
      <c r="D228" s="92"/>
      <c r="E228" s="170"/>
      <c r="F228" s="171"/>
      <c r="G228" s="132"/>
      <c r="H228" s="132"/>
      <c r="I228" s="132"/>
      <c r="J228" s="93"/>
      <c r="K228" s="139"/>
      <c r="L228" s="60"/>
      <c r="M228" s="98" t="str">
        <f t="shared" si="17"/>
        <v/>
      </c>
      <c r="N228" s="95"/>
      <c r="O228" s="90" t="str">
        <f t="shared" si="18"/>
        <v/>
      </c>
      <c r="P228" s="87"/>
      <c r="Q228" s="89"/>
      <c r="R228" s="48"/>
      <c r="S228" s="5"/>
    </row>
    <row r="229" spans="2:19" x14ac:dyDescent="0.25">
      <c r="B229" s="10">
        <f t="shared" si="19"/>
        <v>179</v>
      </c>
      <c r="C229" s="138"/>
      <c r="D229" s="92"/>
      <c r="E229" s="170"/>
      <c r="F229" s="171"/>
      <c r="G229" s="132"/>
      <c r="H229" s="132"/>
      <c r="I229" s="132"/>
      <c r="J229" s="93"/>
      <c r="K229" s="139"/>
      <c r="L229" s="60"/>
      <c r="M229" s="98" t="str">
        <f t="shared" si="17"/>
        <v/>
      </c>
      <c r="N229" s="95"/>
      <c r="O229" s="90" t="str">
        <f t="shared" si="18"/>
        <v/>
      </c>
      <c r="P229" s="87"/>
      <c r="Q229" s="89"/>
      <c r="R229" s="48"/>
      <c r="S229" s="5"/>
    </row>
    <row r="230" spans="2:19" x14ac:dyDescent="0.25">
      <c r="B230" s="10">
        <f t="shared" si="19"/>
        <v>180</v>
      </c>
      <c r="C230" s="138"/>
      <c r="D230" s="92"/>
      <c r="E230" s="170"/>
      <c r="F230" s="171"/>
      <c r="G230" s="132"/>
      <c r="H230" s="132"/>
      <c r="I230" s="132"/>
      <c r="J230" s="93"/>
      <c r="K230" s="139"/>
      <c r="L230" s="60"/>
      <c r="M230" s="98" t="str">
        <f t="shared" si="17"/>
        <v/>
      </c>
      <c r="N230" s="95"/>
      <c r="O230" s="90" t="str">
        <f t="shared" si="18"/>
        <v/>
      </c>
      <c r="P230" s="87"/>
      <c r="Q230" s="89"/>
      <c r="R230" s="48"/>
      <c r="S230" s="5"/>
    </row>
    <row r="231" spans="2:19" x14ac:dyDescent="0.25">
      <c r="B231" s="10">
        <f t="shared" si="19"/>
        <v>181</v>
      </c>
      <c r="C231" s="138"/>
      <c r="D231" s="92"/>
      <c r="E231" s="170"/>
      <c r="F231" s="171"/>
      <c r="G231" s="132"/>
      <c r="H231" s="132"/>
      <c r="I231" s="132"/>
      <c r="J231" s="93"/>
      <c r="K231" s="139"/>
      <c r="L231" s="60"/>
      <c r="M231" s="98" t="str">
        <f t="shared" si="17"/>
        <v/>
      </c>
      <c r="N231" s="95"/>
      <c r="O231" s="90" t="str">
        <f t="shared" si="18"/>
        <v/>
      </c>
      <c r="P231" s="87"/>
      <c r="Q231" s="89"/>
      <c r="R231" s="48"/>
      <c r="S231" s="5"/>
    </row>
    <row r="232" spans="2:19" x14ac:dyDescent="0.25">
      <c r="B232" s="10">
        <f t="shared" si="19"/>
        <v>182</v>
      </c>
      <c r="C232" s="138"/>
      <c r="D232" s="92"/>
      <c r="E232" s="170"/>
      <c r="F232" s="171"/>
      <c r="G232" s="132"/>
      <c r="H232" s="132"/>
      <c r="I232" s="132"/>
      <c r="J232" s="93"/>
      <c r="K232" s="139"/>
      <c r="L232" s="60"/>
      <c r="M232" s="98" t="str">
        <f t="shared" si="17"/>
        <v/>
      </c>
      <c r="N232" s="95"/>
      <c r="O232" s="90" t="str">
        <f t="shared" si="18"/>
        <v/>
      </c>
      <c r="P232" s="87"/>
      <c r="Q232" s="89"/>
      <c r="R232" s="48"/>
      <c r="S232" s="5"/>
    </row>
    <row r="233" spans="2:19" x14ac:dyDescent="0.25">
      <c r="B233" s="10">
        <f t="shared" si="19"/>
        <v>183</v>
      </c>
      <c r="C233" s="138"/>
      <c r="D233" s="92"/>
      <c r="E233" s="170"/>
      <c r="F233" s="171"/>
      <c r="G233" s="132"/>
      <c r="H233" s="132"/>
      <c r="I233" s="132"/>
      <c r="J233" s="93"/>
      <c r="K233" s="139"/>
      <c r="L233" s="60"/>
      <c r="M233" s="98" t="str">
        <f t="shared" si="17"/>
        <v/>
      </c>
      <c r="N233" s="95"/>
      <c r="O233" s="90" t="str">
        <f t="shared" si="18"/>
        <v/>
      </c>
      <c r="P233" s="87"/>
      <c r="Q233" s="89"/>
      <c r="R233" s="48"/>
      <c r="S233" s="5"/>
    </row>
    <row r="234" spans="2:19" x14ac:dyDescent="0.25">
      <c r="B234" s="10">
        <f t="shared" si="19"/>
        <v>184</v>
      </c>
      <c r="C234" s="138"/>
      <c r="D234" s="92"/>
      <c r="E234" s="170"/>
      <c r="F234" s="171"/>
      <c r="G234" s="132"/>
      <c r="H234" s="132"/>
      <c r="I234" s="132"/>
      <c r="J234" s="93"/>
      <c r="K234" s="139"/>
      <c r="L234" s="60"/>
      <c r="M234" s="98" t="str">
        <f t="shared" si="17"/>
        <v/>
      </c>
      <c r="N234" s="95"/>
      <c r="O234" s="90" t="str">
        <f t="shared" si="18"/>
        <v/>
      </c>
      <c r="P234" s="87"/>
      <c r="Q234" s="89"/>
      <c r="R234" s="48"/>
      <c r="S234" s="5"/>
    </row>
    <row r="235" spans="2:19" x14ac:dyDescent="0.25">
      <c r="B235" s="10">
        <f t="shared" si="19"/>
        <v>185</v>
      </c>
      <c r="C235" s="138"/>
      <c r="D235" s="92"/>
      <c r="E235" s="170"/>
      <c r="F235" s="171"/>
      <c r="G235" s="132"/>
      <c r="H235" s="132"/>
      <c r="I235" s="132"/>
      <c r="J235" s="93"/>
      <c r="K235" s="139"/>
      <c r="L235" s="60"/>
      <c r="M235" s="98" t="str">
        <f t="shared" si="17"/>
        <v/>
      </c>
      <c r="N235" s="95"/>
      <c r="O235" s="90" t="str">
        <f t="shared" si="18"/>
        <v/>
      </c>
      <c r="P235" s="87"/>
      <c r="Q235" s="89"/>
      <c r="R235" s="48"/>
      <c r="S235" s="5"/>
    </row>
    <row r="236" spans="2:19" x14ac:dyDescent="0.25">
      <c r="B236" s="10">
        <f t="shared" si="19"/>
        <v>186</v>
      </c>
      <c r="C236" s="138"/>
      <c r="D236" s="92"/>
      <c r="E236" s="170"/>
      <c r="F236" s="171"/>
      <c r="G236" s="132"/>
      <c r="H236" s="132"/>
      <c r="I236" s="132"/>
      <c r="J236" s="93"/>
      <c r="K236" s="139"/>
      <c r="L236" s="60"/>
      <c r="M236" s="98" t="str">
        <f t="shared" si="17"/>
        <v/>
      </c>
      <c r="N236" s="95"/>
      <c r="O236" s="90" t="str">
        <f t="shared" si="18"/>
        <v/>
      </c>
      <c r="P236" s="87"/>
      <c r="Q236" s="89"/>
      <c r="R236" s="48"/>
      <c r="S236" s="5"/>
    </row>
    <row r="237" spans="2:19" x14ac:dyDescent="0.25">
      <c r="B237" s="10">
        <f t="shared" si="19"/>
        <v>187</v>
      </c>
      <c r="C237" s="138"/>
      <c r="D237" s="92"/>
      <c r="E237" s="170"/>
      <c r="F237" s="171"/>
      <c r="G237" s="132"/>
      <c r="H237" s="132"/>
      <c r="I237" s="132"/>
      <c r="J237" s="93"/>
      <c r="K237" s="139"/>
      <c r="L237" s="60"/>
      <c r="M237" s="98" t="str">
        <f t="shared" si="17"/>
        <v/>
      </c>
      <c r="N237" s="95"/>
      <c r="O237" s="90" t="str">
        <f t="shared" si="18"/>
        <v/>
      </c>
      <c r="P237" s="87"/>
      <c r="Q237" s="89"/>
      <c r="R237" s="48"/>
      <c r="S237" s="5"/>
    </row>
    <row r="238" spans="2:19" x14ac:dyDescent="0.25">
      <c r="B238" s="10">
        <f t="shared" si="19"/>
        <v>188</v>
      </c>
      <c r="C238" s="138"/>
      <c r="D238" s="92"/>
      <c r="E238" s="170"/>
      <c r="F238" s="171"/>
      <c r="G238" s="132"/>
      <c r="H238" s="132"/>
      <c r="I238" s="132"/>
      <c r="J238" s="93"/>
      <c r="K238" s="139"/>
      <c r="L238" s="60"/>
      <c r="M238" s="98" t="str">
        <f t="shared" si="17"/>
        <v/>
      </c>
      <c r="N238" s="95"/>
      <c r="O238" s="90" t="str">
        <f t="shared" si="18"/>
        <v/>
      </c>
      <c r="P238" s="87"/>
      <c r="Q238" s="89"/>
      <c r="R238" s="48"/>
      <c r="S238" s="5"/>
    </row>
    <row r="239" spans="2:19" x14ac:dyDescent="0.25">
      <c r="B239" s="10">
        <f t="shared" si="19"/>
        <v>189</v>
      </c>
      <c r="C239" s="138"/>
      <c r="D239" s="92"/>
      <c r="E239" s="170"/>
      <c r="F239" s="171"/>
      <c r="G239" s="132"/>
      <c r="H239" s="132"/>
      <c r="I239" s="132"/>
      <c r="J239" s="93"/>
      <c r="K239" s="139"/>
      <c r="L239" s="60"/>
      <c r="M239" s="98" t="str">
        <f t="shared" si="17"/>
        <v/>
      </c>
      <c r="N239" s="95"/>
      <c r="O239" s="90" t="str">
        <f t="shared" si="18"/>
        <v/>
      </c>
      <c r="P239" s="87"/>
      <c r="Q239" s="89"/>
      <c r="R239" s="48"/>
      <c r="S239" s="5"/>
    </row>
    <row r="240" spans="2:19" x14ac:dyDescent="0.25">
      <c r="B240" s="10">
        <f t="shared" si="19"/>
        <v>190</v>
      </c>
      <c r="C240" s="138"/>
      <c r="D240" s="92"/>
      <c r="E240" s="170"/>
      <c r="F240" s="171"/>
      <c r="G240" s="132"/>
      <c r="H240" s="132"/>
      <c r="I240" s="132"/>
      <c r="J240" s="93"/>
      <c r="K240" s="139"/>
      <c r="L240" s="60"/>
      <c r="M240" s="98" t="str">
        <f t="shared" si="17"/>
        <v/>
      </c>
      <c r="N240" s="95"/>
      <c r="O240" s="90" t="str">
        <f t="shared" si="18"/>
        <v/>
      </c>
      <c r="P240" s="87"/>
      <c r="Q240" s="89"/>
      <c r="R240" s="48"/>
      <c r="S240" s="5"/>
    </row>
    <row r="241" spans="2:19" x14ac:dyDescent="0.25">
      <c r="B241" s="10">
        <f t="shared" si="19"/>
        <v>191</v>
      </c>
      <c r="C241" s="138"/>
      <c r="D241" s="92"/>
      <c r="E241" s="170"/>
      <c r="F241" s="171"/>
      <c r="G241" s="132"/>
      <c r="H241" s="132"/>
      <c r="I241" s="132"/>
      <c r="J241" s="93"/>
      <c r="K241" s="139"/>
      <c r="L241" s="60"/>
      <c r="M241" s="98" t="str">
        <f t="shared" si="17"/>
        <v/>
      </c>
      <c r="N241" s="95"/>
      <c r="O241" s="90" t="str">
        <f t="shared" si="18"/>
        <v/>
      </c>
      <c r="P241" s="87"/>
      <c r="Q241" s="89"/>
      <c r="R241" s="48"/>
      <c r="S241" s="5"/>
    </row>
    <row r="242" spans="2:19" x14ac:dyDescent="0.25">
      <c r="B242" s="10">
        <f t="shared" si="19"/>
        <v>192</v>
      </c>
      <c r="C242" s="138"/>
      <c r="D242" s="92"/>
      <c r="E242" s="170"/>
      <c r="F242" s="171"/>
      <c r="G242" s="132"/>
      <c r="H242" s="132"/>
      <c r="I242" s="132"/>
      <c r="J242" s="93"/>
      <c r="K242" s="139"/>
      <c r="L242" s="60"/>
      <c r="M242" s="98" t="str">
        <f t="shared" si="17"/>
        <v/>
      </c>
      <c r="N242" s="95"/>
      <c r="O242" s="90" t="str">
        <f t="shared" si="18"/>
        <v/>
      </c>
      <c r="P242" s="87"/>
      <c r="Q242" s="89"/>
      <c r="R242" s="48"/>
      <c r="S242" s="5"/>
    </row>
    <row r="243" spans="2:19" x14ac:dyDescent="0.25">
      <c r="B243" s="10">
        <f t="shared" si="19"/>
        <v>193</v>
      </c>
      <c r="C243" s="138"/>
      <c r="D243" s="92"/>
      <c r="E243" s="170"/>
      <c r="F243" s="171"/>
      <c r="G243" s="132"/>
      <c r="H243" s="132"/>
      <c r="I243" s="132"/>
      <c r="J243" s="93"/>
      <c r="K243" s="139"/>
      <c r="L243" s="60"/>
      <c r="M243" s="98" t="str">
        <f t="shared" si="17"/>
        <v/>
      </c>
      <c r="N243" s="95"/>
      <c r="O243" s="90" t="str">
        <f t="shared" si="18"/>
        <v/>
      </c>
      <c r="P243" s="87"/>
      <c r="Q243" s="89"/>
      <c r="R243" s="48"/>
      <c r="S243" s="5"/>
    </row>
    <row r="244" spans="2:19" x14ac:dyDescent="0.25">
      <c r="B244" s="10">
        <f t="shared" si="19"/>
        <v>194</v>
      </c>
      <c r="C244" s="138"/>
      <c r="D244" s="92"/>
      <c r="E244" s="170"/>
      <c r="F244" s="171"/>
      <c r="G244" s="132"/>
      <c r="H244" s="132"/>
      <c r="I244" s="132"/>
      <c r="J244" s="93"/>
      <c r="K244" s="139"/>
      <c r="L244" s="60"/>
      <c r="M244" s="98" t="str">
        <f t="shared" si="17"/>
        <v/>
      </c>
      <c r="N244" s="95"/>
      <c r="O244" s="90" t="str">
        <f t="shared" si="18"/>
        <v/>
      </c>
      <c r="P244" s="87"/>
      <c r="Q244" s="89"/>
      <c r="R244" s="48"/>
      <c r="S244" s="5"/>
    </row>
    <row r="245" spans="2:19" x14ac:dyDescent="0.25">
      <c r="B245" s="10">
        <f t="shared" si="19"/>
        <v>195</v>
      </c>
      <c r="C245" s="138"/>
      <c r="D245" s="92"/>
      <c r="E245" s="170"/>
      <c r="F245" s="171"/>
      <c r="G245" s="132"/>
      <c r="H245" s="132"/>
      <c r="I245" s="132"/>
      <c r="J245" s="93"/>
      <c r="K245" s="139"/>
      <c r="L245" s="60"/>
      <c r="M245" s="98" t="str">
        <f t="shared" si="17"/>
        <v/>
      </c>
      <c r="N245" s="95"/>
      <c r="O245" s="90" t="str">
        <f t="shared" si="18"/>
        <v/>
      </c>
      <c r="P245" s="87"/>
      <c r="Q245" s="89"/>
      <c r="R245" s="48"/>
      <c r="S245" s="5"/>
    </row>
    <row r="246" spans="2:19" x14ac:dyDescent="0.25">
      <c r="B246" s="10">
        <f t="shared" si="19"/>
        <v>196</v>
      </c>
      <c r="C246" s="138"/>
      <c r="D246" s="92"/>
      <c r="E246" s="170"/>
      <c r="F246" s="171"/>
      <c r="G246" s="132"/>
      <c r="H246" s="132"/>
      <c r="I246" s="132"/>
      <c r="J246" s="93"/>
      <c r="K246" s="139"/>
      <c r="L246" s="60"/>
      <c r="M246" s="98" t="str">
        <f t="shared" si="17"/>
        <v/>
      </c>
      <c r="N246" s="95"/>
      <c r="O246" s="90" t="str">
        <f t="shared" si="18"/>
        <v/>
      </c>
      <c r="P246" s="87"/>
      <c r="Q246" s="89"/>
      <c r="R246" s="48"/>
      <c r="S246" s="5"/>
    </row>
    <row r="247" spans="2:19" x14ac:dyDescent="0.25">
      <c r="B247" s="10">
        <f t="shared" si="19"/>
        <v>197</v>
      </c>
      <c r="C247" s="138"/>
      <c r="D247" s="92"/>
      <c r="E247" s="170"/>
      <c r="F247" s="171"/>
      <c r="G247" s="132"/>
      <c r="H247" s="132"/>
      <c r="I247" s="132"/>
      <c r="J247" s="93"/>
      <c r="K247" s="139"/>
      <c r="L247" s="60"/>
      <c r="M247" s="98" t="str">
        <f t="shared" si="17"/>
        <v/>
      </c>
      <c r="N247" s="95"/>
      <c r="O247" s="90" t="str">
        <f t="shared" si="18"/>
        <v/>
      </c>
      <c r="P247" s="87"/>
      <c r="Q247" s="89"/>
      <c r="R247" s="48"/>
      <c r="S247" s="5"/>
    </row>
    <row r="248" spans="2:19" x14ac:dyDescent="0.25">
      <c r="B248" s="10">
        <f t="shared" si="19"/>
        <v>198</v>
      </c>
      <c r="C248" s="138"/>
      <c r="D248" s="92"/>
      <c r="E248" s="170"/>
      <c r="F248" s="171"/>
      <c r="G248" s="132"/>
      <c r="H248" s="132"/>
      <c r="I248" s="132"/>
      <c r="J248" s="93"/>
      <c r="K248" s="139"/>
      <c r="L248" s="60"/>
      <c r="M248" s="98" t="str">
        <f t="shared" si="17"/>
        <v/>
      </c>
      <c r="N248" s="95"/>
      <c r="O248" s="90" t="str">
        <f t="shared" si="18"/>
        <v/>
      </c>
      <c r="P248" s="87"/>
      <c r="Q248" s="89"/>
      <c r="R248" s="48"/>
      <c r="S248" s="5"/>
    </row>
    <row r="249" spans="2:19" x14ac:dyDescent="0.25">
      <c r="B249" s="10">
        <f t="shared" si="19"/>
        <v>199</v>
      </c>
      <c r="C249" s="138"/>
      <c r="D249" s="92"/>
      <c r="E249" s="170"/>
      <c r="F249" s="171"/>
      <c r="G249" s="132"/>
      <c r="H249" s="132"/>
      <c r="I249" s="132"/>
      <c r="J249" s="93"/>
      <c r="K249" s="139"/>
      <c r="L249" s="60"/>
      <c r="M249" s="98" t="str">
        <f t="shared" si="17"/>
        <v/>
      </c>
      <c r="N249" s="95"/>
      <c r="O249" s="90" t="str">
        <f t="shared" si="18"/>
        <v/>
      </c>
      <c r="P249" s="87"/>
      <c r="Q249" s="89"/>
      <c r="R249" s="48"/>
      <c r="S249" s="5"/>
    </row>
    <row r="250" spans="2:19" hidden="1" outlineLevel="1" x14ac:dyDescent="0.25">
      <c r="B250" s="10">
        <f t="shared" si="19"/>
        <v>200</v>
      </c>
      <c r="C250" s="138"/>
      <c r="D250" s="92"/>
      <c r="E250" s="170"/>
      <c r="F250" s="171"/>
      <c r="G250" s="132"/>
      <c r="H250" s="132"/>
      <c r="I250" s="132"/>
      <c r="J250" s="93"/>
      <c r="K250" s="139"/>
      <c r="L250" s="60"/>
      <c r="M250" s="98" t="str">
        <f t="shared" si="17"/>
        <v/>
      </c>
      <c r="N250" s="95"/>
      <c r="O250" s="90" t="str">
        <f t="shared" si="18"/>
        <v/>
      </c>
      <c r="P250" s="87"/>
      <c r="Q250" s="89"/>
      <c r="R250" s="48"/>
      <c r="S250" s="5"/>
    </row>
    <row r="251" spans="2:19" hidden="1" outlineLevel="1" x14ac:dyDescent="0.25">
      <c r="B251" s="10">
        <f t="shared" si="19"/>
        <v>201</v>
      </c>
      <c r="C251" s="138"/>
      <c r="D251" s="92"/>
      <c r="E251" s="170"/>
      <c r="F251" s="171"/>
      <c r="G251" s="132"/>
      <c r="H251" s="132"/>
      <c r="I251" s="132"/>
      <c r="J251" s="93"/>
      <c r="K251" s="139"/>
      <c r="L251" s="60"/>
      <c r="M251" s="98" t="str">
        <f t="shared" si="17"/>
        <v/>
      </c>
      <c r="N251" s="95"/>
      <c r="O251" s="90" t="str">
        <f t="shared" si="18"/>
        <v/>
      </c>
      <c r="P251" s="87"/>
      <c r="Q251" s="89"/>
      <c r="R251" s="48"/>
      <c r="S251" s="5"/>
    </row>
    <row r="252" spans="2:19" hidden="1" outlineLevel="1" x14ac:dyDescent="0.25">
      <c r="B252" s="10">
        <f t="shared" si="19"/>
        <v>202</v>
      </c>
      <c r="C252" s="138"/>
      <c r="D252" s="92"/>
      <c r="E252" s="170"/>
      <c r="F252" s="171"/>
      <c r="G252" s="132"/>
      <c r="H252" s="132"/>
      <c r="I252" s="132"/>
      <c r="J252" s="93"/>
      <c r="K252" s="139"/>
      <c r="L252" s="60"/>
      <c r="M252" s="98" t="str">
        <f t="shared" si="17"/>
        <v/>
      </c>
      <c r="N252" s="95"/>
      <c r="O252" s="90" t="str">
        <f t="shared" si="18"/>
        <v/>
      </c>
      <c r="P252" s="87"/>
      <c r="Q252" s="89"/>
      <c r="R252" s="48"/>
      <c r="S252" s="5"/>
    </row>
    <row r="253" spans="2:19" hidden="1" outlineLevel="1" x14ac:dyDescent="0.25">
      <c r="B253" s="10">
        <f t="shared" si="19"/>
        <v>203</v>
      </c>
      <c r="C253" s="138"/>
      <c r="D253" s="92"/>
      <c r="E253" s="170"/>
      <c r="F253" s="171"/>
      <c r="G253" s="132"/>
      <c r="H253" s="132"/>
      <c r="I253" s="132"/>
      <c r="J253" s="93"/>
      <c r="K253" s="139"/>
      <c r="L253" s="60"/>
      <c r="M253" s="98" t="str">
        <f t="shared" si="17"/>
        <v/>
      </c>
      <c r="N253" s="95"/>
      <c r="O253" s="90" t="str">
        <f t="shared" si="18"/>
        <v/>
      </c>
      <c r="P253" s="87"/>
      <c r="Q253" s="89"/>
      <c r="R253" s="48"/>
      <c r="S253" s="5"/>
    </row>
    <row r="254" spans="2:19" hidden="1" outlineLevel="1" x14ac:dyDescent="0.25">
      <c r="B254" s="10">
        <f t="shared" si="19"/>
        <v>204</v>
      </c>
      <c r="C254" s="138"/>
      <c r="D254" s="92"/>
      <c r="E254" s="170"/>
      <c r="F254" s="171"/>
      <c r="G254" s="132"/>
      <c r="H254" s="132"/>
      <c r="I254" s="132"/>
      <c r="J254" s="93"/>
      <c r="K254" s="139"/>
      <c r="L254" s="60"/>
      <c r="M254" s="98" t="str">
        <f t="shared" si="17"/>
        <v/>
      </c>
      <c r="N254" s="95"/>
      <c r="O254" s="90" t="str">
        <f t="shared" si="18"/>
        <v/>
      </c>
      <c r="P254" s="87"/>
      <c r="Q254" s="89"/>
      <c r="R254" s="48"/>
      <c r="S254" s="5"/>
    </row>
    <row r="255" spans="2:19" hidden="1" outlineLevel="1" x14ac:dyDescent="0.25">
      <c r="B255" s="10">
        <f t="shared" si="19"/>
        <v>205</v>
      </c>
      <c r="C255" s="138"/>
      <c r="D255" s="92"/>
      <c r="E255" s="170"/>
      <c r="F255" s="171"/>
      <c r="G255" s="132"/>
      <c r="H255" s="132"/>
      <c r="I255" s="132"/>
      <c r="J255" s="93"/>
      <c r="K255" s="139"/>
      <c r="L255" s="60"/>
      <c r="M255" s="98" t="str">
        <f t="shared" si="17"/>
        <v/>
      </c>
      <c r="N255" s="95"/>
      <c r="O255" s="90" t="str">
        <f t="shared" si="18"/>
        <v/>
      </c>
      <c r="P255" s="87"/>
      <c r="Q255" s="89"/>
      <c r="R255" s="48"/>
      <c r="S255" s="5"/>
    </row>
    <row r="256" spans="2:19" hidden="1" outlineLevel="1" x14ac:dyDescent="0.25">
      <c r="B256" s="10">
        <f t="shared" si="19"/>
        <v>206</v>
      </c>
      <c r="C256" s="138"/>
      <c r="D256" s="92"/>
      <c r="E256" s="170"/>
      <c r="F256" s="171"/>
      <c r="G256" s="132"/>
      <c r="H256" s="132"/>
      <c r="I256" s="132"/>
      <c r="J256" s="93"/>
      <c r="K256" s="139"/>
      <c r="L256" s="60"/>
      <c r="M256" s="98" t="str">
        <f t="shared" si="17"/>
        <v/>
      </c>
      <c r="N256" s="95"/>
      <c r="O256" s="90" t="str">
        <f t="shared" si="18"/>
        <v/>
      </c>
      <c r="P256" s="87"/>
      <c r="Q256" s="89"/>
      <c r="R256" s="48"/>
      <c r="S256" s="5"/>
    </row>
    <row r="257" spans="2:19" hidden="1" outlineLevel="1" x14ac:dyDescent="0.25">
      <c r="B257" s="10">
        <f t="shared" si="19"/>
        <v>207</v>
      </c>
      <c r="C257" s="138"/>
      <c r="D257" s="92"/>
      <c r="E257" s="170"/>
      <c r="F257" s="171"/>
      <c r="G257" s="132"/>
      <c r="H257" s="132"/>
      <c r="I257" s="132"/>
      <c r="J257" s="93"/>
      <c r="K257" s="139"/>
      <c r="L257" s="60"/>
      <c r="M257" s="98" t="str">
        <f t="shared" si="17"/>
        <v/>
      </c>
      <c r="N257" s="95"/>
      <c r="O257" s="90" t="str">
        <f t="shared" si="18"/>
        <v/>
      </c>
      <c r="P257" s="87"/>
      <c r="Q257" s="89"/>
      <c r="R257" s="48"/>
      <c r="S257" s="5"/>
    </row>
    <row r="258" spans="2:19" hidden="1" outlineLevel="1" x14ac:dyDescent="0.25">
      <c r="B258" s="10">
        <f t="shared" si="19"/>
        <v>208</v>
      </c>
      <c r="C258" s="138"/>
      <c r="D258" s="92"/>
      <c r="E258" s="170"/>
      <c r="F258" s="171"/>
      <c r="G258" s="132"/>
      <c r="H258" s="132"/>
      <c r="I258" s="132"/>
      <c r="J258" s="93"/>
      <c r="K258" s="139"/>
      <c r="L258" s="60"/>
      <c r="M258" s="98" t="str">
        <f t="shared" si="17"/>
        <v/>
      </c>
      <c r="N258" s="95"/>
      <c r="O258" s="90" t="str">
        <f t="shared" si="18"/>
        <v/>
      </c>
      <c r="P258" s="87"/>
      <c r="Q258" s="89"/>
      <c r="R258" s="48"/>
      <c r="S258" s="5"/>
    </row>
    <row r="259" spans="2:19" hidden="1" outlineLevel="1" x14ac:dyDescent="0.25">
      <c r="B259" s="10">
        <f t="shared" si="19"/>
        <v>209</v>
      </c>
      <c r="C259" s="138"/>
      <c r="D259" s="92"/>
      <c r="E259" s="170"/>
      <c r="F259" s="171"/>
      <c r="G259" s="132"/>
      <c r="H259" s="132"/>
      <c r="I259" s="132"/>
      <c r="J259" s="93"/>
      <c r="K259" s="139"/>
      <c r="L259" s="60"/>
      <c r="M259" s="98" t="str">
        <f t="shared" si="17"/>
        <v/>
      </c>
      <c r="N259" s="95"/>
      <c r="O259" s="90" t="str">
        <f t="shared" si="18"/>
        <v/>
      </c>
      <c r="P259" s="87"/>
      <c r="Q259" s="89"/>
      <c r="R259" s="48"/>
      <c r="S259" s="5"/>
    </row>
    <row r="260" spans="2:19" hidden="1" outlineLevel="1" x14ac:dyDescent="0.25">
      <c r="B260" s="10">
        <f t="shared" si="19"/>
        <v>210</v>
      </c>
      <c r="C260" s="138"/>
      <c r="D260" s="92"/>
      <c r="E260" s="170"/>
      <c r="F260" s="171"/>
      <c r="G260" s="132"/>
      <c r="H260" s="132"/>
      <c r="I260" s="132"/>
      <c r="J260" s="93"/>
      <c r="K260" s="139"/>
      <c r="L260" s="60"/>
      <c r="M260" s="98" t="str">
        <f t="shared" si="17"/>
        <v/>
      </c>
      <c r="N260" s="95"/>
      <c r="O260" s="90" t="str">
        <f t="shared" si="18"/>
        <v/>
      </c>
      <c r="P260" s="87"/>
      <c r="Q260" s="89"/>
      <c r="R260" s="48"/>
      <c r="S260" s="5"/>
    </row>
    <row r="261" spans="2:19" hidden="1" outlineLevel="1" x14ac:dyDescent="0.25">
      <c r="B261" s="10">
        <f t="shared" si="19"/>
        <v>211</v>
      </c>
      <c r="C261" s="138"/>
      <c r="D261" s="92"/>
      <c r="E261" s="170"/>
      <c r="F261" s="171"/>
      <c r="G261" s="132"/>
      <c r="H261" s="132"/>
      <c r="I261" s="132"/>
      <c r="J261" s="93"/>
      <c r="K261" s="139"/>
      <c r="L261" s="60"/>
      <c r="M261" s="98" t="str">
        <f t="shared" si="17"/>
        <v/>
      </c>
      <c r="N261" s="95"/>
      <c r="O261" s="90" t="str">
        <f t="shared" si="18"/>
        <v/>
      </c>
      <c r="P261" s="87"/>
      <c r="Q261" s="89"/>
      <c r="R261" s="48"/>
      <c r="S261" s="5"/>
    </row>
    <row r="262" spans="2:19" hidden="1" outlineLevel="1" x14ac:dyDescent="0.25">
      <c r="B262" s="10">
        <f t="shared" si="19"/>
        <v>212</v>
      </c>
      <c r="C262" s="138"/>
      <c r="D262" s="92"/>
      <c r="E262" s="170"/>
      <c r="F262" s="171"/>
      <c r="G262" s="132"/>
      <c r="H262" s="132"/>
      <c r="I262" s="132"/>
      <c r="J262" s="93"/>
      <c r="K262" s="139"/>
      <c r="L262" s="60"/>
      <c r="M262" s="98" t="str">
        <f t="shared" si="17"/>
        <v/>
      </c>
      <c r="N262" s="95"/>
      <c r="O262" s="90" t="str">
        <f t="shared" si="18"/>
        <v/>
      </c>
      <c r="P262" s="87"/>
      <c r="Q262" s="89"/>
      <c r="R262" s="48"/>
      <c r="S262" s="5"/>
    </row>
    <row r="263" spans="2:19" hidden="1" outlineLevel="1" x14ac:dyDescent="0.25">
      <c r="B263" s="10">
        <f t="shared" si="19"/>
        <v>213</v>
      </c>
      <c r="C263" s="138"/>
      <c r="D263" s="92"/>
      <c r="E263" s="170"/>
      <c r="F263" s="171"/>
      <c r="G263" s="132"/>
      <c r="H263" s="132"/>
      <c r="I263" s="132"/>
      <c r="J263" s="93"/>
      <c r="K263" s="139"/>
      <c r="L263" s="60"/>
      <c r="M263" s="98" t="str">
        <f t="shared" si="17"/>
        <v/>
      </c>
      <c r="N263" s="95"/>
      <c r="O263" s="90" t="str">
        <f t="shared" si="18"/>
        <v/>
      </c>
      <c r="P263" s="87"/>
      <c r="Q263" s="89"/>
      <c r="R263" s="48"/>
      <c r="S263" s="5"/>
    </row>
    <row r="264" spans="2:19" hidden="1" outlineLevel="1" x14ac:dyDescent="0.25">
      <c r="B264" s="10">
        <f t="shared" si="19"/>
        <v>214</v>
      </c>
      <c r="C264" s="138"/>
      <c r="D264" s="92"/>
      <c r="E264" s="170"/>
      <c r="F264" s="171"/>
      <c r="G264" s="132"/>
      <c r="H264" s="132"/>
      <c r="I264" s="132"/>
      <c r="J264" s="93"/>
      <c r="K264" s="139"/>
      <c r="L264" s="60"/>
      <c r="M264" s="98" t="str">
        <f t="shared" si="17"/>
        <v/>
      </c>
      <c r="N264" s="95"/>
      <c r="O264" s="90" t="str">
        <f t="shared" si="18"/>
        <v/>
      </c>
      <c r="P264" s="87"/>
      <c r="Q264" s="89"/>
      <c r="R264" s="48"/>
      <c r="S264" s="5"/>
    </row>
    <row r="265" spans="2:19" hidden="1" outlineLevel="1" x14ac:dyDescent="0.25">
      <c r="B265" s="10">
        <f t="shared" si="19"/>
        <v>215</v>
      </c>
      <c r="C265" s="138"/>
      <c r="D265" s="92"/>
      <c r="E265" s="170"/>
      <c r="F265" s="171"/>
      <c r="G265" s="132"/>
      <c r="H265" s="132"/>
      <c r="I265" s="132"/>
      <c r="J265" s="93"/>
      <c r="K265" s="139"/>
      <c r="L265" s="60"/>
      <c r="M265" s="98" t="str">
        <f t="shared" si="17"/>
        <v/>
      </c>
      <c r="N265" s="95"/>
      <c r="O265" s="90" t="str">
        <f t="shared" si="18"/>
        <v/>
      </c>
      <c r="P265" s="87"/>
      <c r="Q265" s="89"/>
      <c r="R265" s="48"/>
      <c r="S265" s="5"/>
    </row>
    <row r="266" spans="2:19" hidden="1" outlineLevel="1" x14ac:dyDescent="0.25">
      <c r="B266" s="10">
        <f t="shared" si="19"/>
        <v>216</v>
      </c>
      <c r="C266" s="138"/>
      <c r="D266" s="92"/>
      <c r="E266" s="170"/>
      <c r="F266" s="171"/>
      <c r="G266" s="132"/>
      <c r="H266" s="132"/>
      <c r="I266" s="132"/>
      <c r="J266" s="93"/>
      <c r="K266" s="139"/>
      <c r="L266" s="60"/>
      <c r="M266" s="98" t="str">
        <f t="shared" si="17"/>
        <v/>
      </c>
      <c r="N266" s="95"/>
      <c r="O266" s="90" t="str">
        <f t="shared" si="18"/>
        <v/>
      </c>
      <c r="P266" s="87"/>
      <c r="Q266" s="89"/>
      <c r="R266" s="48"/>
      <c r="S266" s="5"/>
    </row>
    <row r="267" spans="2:19" hidden="1" outlineLevel="1" x14ac:dyDescent="0.25">
      <c r="B267" s="10">
        <f t="shared" si="19"/>
        <v>217</v>
      </c>
      <c r="C267" s="138"/>
      <c r="D267" s="92"/>
      <c r="E267" s="170"/>
      <c r="F267" s="171"/>
      <c r="G267" s="132"/>
      <c r="H267" s="132"/>
      <c r="I267" s="132"/>
      <c r="J267" s="93"/>
      <c r="K267" s="139"/>
      <c r="L267" s="60"/>
      <c r="M267" s="98" t="str">
        <f t="shared" si="17"/>
        <v/>
      </c>
      <c r="N267" s="95"/>
      <c r="O267" s="90" t="str">
        <f t="shared" si="18"/>
        <v/>
      </c>
      <c r="P267" s="87"/>
      <c r="Q267" s="89"/>
      <c r="R267" s="48"/>
      <c r="S267" s="5"/>
    </row>
    <row r="268" spans="2:19" hidden="1" outlineLevel="1" x14ac:dyDescent="0.25">
      <c r="B268" s="10">
        <f t="shared" si="19"/>
        <v>218</v>
      </c>
      <c r="C268" s="138"/>
      <c r="D268" s="92"/>
      <c r="E268" s="170"/>
      <c r="F268" s="171"/>
      <c r="G268" s="132"/>
      <c r="H268" s="132"/>
      <c r="I268" s="132"/>
      <c r="J268" s="93"/>
      <c r="K268" s="139"/>
      <c r="L268" s="60"/>
      <c r="M268" s="98" t="str">
        <f t="shared" si="17"/>
        <v/>
      </c>
      <c r="N268" s="95"/>
      <c r="O268" s="90" t="str">
        <f t="shared" si="18"/>
        <v/>
      </c>
      <c r="P268" s="87"/>
      <c r="Q268" s="89"/>
      <c r="R268" s="48"/>
      <c r="S268" s="5"/>
    </row>
    <row r="269" spans="2:19" hidden="1" outlineLevel="1" x14ac:dyDescent="0.25">
      <c r="B269" s="10">
        <f t="shared" si="19"/>
        <v>219</v>
      </c>
      <c r="C269" s="138"/>
      <c r="D269" s="92"/>
      <c r="E269" s="170"/>
      <c r="F269" s="171"/>
      <c r="G269" s="132"/>
      <c r="H269" s="132"/>
      <c r="I269" s="132"/>
      <c r="J269" s="93"/>
      <c r="K269" s="139"/>
      <c r="L269" s="60"/>
      <c r="M269" s="98" t="str">
        <f t="shared" si="17"/>
        <v/>
      </c>
      <c r="N269" s="95"/>
      <c r="O269" s="90" t="str">
        <f t="shared" si="18"/>
        <v/>
      </c>
      <c r="P269" s="87"/>
      <c r="Q269" s="89"/>
      <c r="R269" s="48"/>
      <c r="S269" s="5"/>
    </row>
    <row r="270" spans="2:19" hidden="1" outlineLevel="1" x14ac:dyDescent="0.25">
      <c r="B270" s="10">
        <f t="shared" si="19"/>
        <v>220</v>
      </c>
      <c r="C270" s="138"/>
      <c r="D270" s="92"/>
      <c r="E270" s="170"/>
      <c r="F270" s="171"/>
      <c r="G270" s="132"/>
      <c r="H270" s="132"/>
      <c r="I270" s="132"/>
      <c r="J270" s="93"/>
      <c r="K270" s="139"/>
      <c r="L270" s="60"/>
      <c r="M270" s="98" t="str">
        <f t="shared" si="17"/>
        <v/>
      </c>
      <c r="N270" s="95"/>
      <c r="O270" s="90" t="str">
        <f t="shared" si="18"/>
        <v/>
      </c>
      <c r="P270" s="87"/>
      <c r="Q270" s="89"/>
      <c r="R270" s="48"/>
      <c r="S270" s="5"/>
    </row>
    <row r="271" spans="2:19" hidden="1" outlineLevel="1" x14ac:dyDescent="0.25">
      <c r="B271" s="10">
        <f t="shared" si="19"/>
        <v>221</v>
      </c>
      <c r="C271" s="138"/>
      <c r="D271" s="92"/>
      <c r="E271" s="170"/>
      <c r="F271" s="171"/>
      <c r="G271" s="132"/>
      <c r="H271" s="132"/>
      <c r="I271" s="132"/>
      <c r="J271" s="93"/>
      <c r="K271" s="139"/>
      <c r="L271" s="60"/>
      <c r="M271" s="98" t="str">
        <f t="shared" si="17"/>
        <v/>
      </c>
      <c r="N271" s="95"/>
      <c r="O271" s="90" t="str">
        <f t="shared" si="18"/>
        <v/>
      </c>
      <c r="P271" s="87"/>
      <c r="Q271" s="89"/>
      <c r="R271" s="48"/>
      <c r="S271" s="5"/>
    </row>
    <row r="272" spans="2:19" hidden="1" outlineLevel="1" x14ac:dyDescent="0.25">
      <c r="B272" s="10">
        <f t="shared" si="19"/>
        <v>222</v>
      </c>
      <c r="C272" s="138"/>
      <c r="D272" s="92"/>
      <c r="E272" s="170"/>
      <c r="F272" s="171"/>
      <c r="G272" s="132"/>
      <c r="H272" s="132"/>
      <c r="I272" s="132"/>
      <c r="J272" s="93"/>
      <c r="K272" s="139"/>
      <c r="L272" s="60"/>
      <c r="M272" s="98" t="str">
        <f t="shared" si="17"/>
        <v/>
      </c>
      <c r="N272" s="95"/>
      <c r="O272" s="90" t="str">
        <f t="shared" si="18"/>
        <v/>
      </c>
      <c r="P272" s="87"/>
      <c r="Q272" s="89"/>
      <c r="R272" s="48"/>
      <c r="S272" s="5"/>
    </row>
    <row r="273" spans="2:19" hidden="1" outlineLevel="1" x14ac:dyDescent="0.25">
      <c r="B273" s="10">
        <f t="shared" si="19"/>
        <v>223</v>
      </c>
      <c r="C273" s="138"/>
      <c r="D273" s="92"/>
      <c r="E273" s="170"/>
      <c r="F273" s="171"/>
      <c r="G273" s="132"/>
      <c r="H273" s="132"/>
      <c r="I273" s="132"/>
      <c r="J273" s="93"/>
      <c r="K273" s="139"/>
      <c r="L273" s="60"/>
      <c r="M273" s="98" t="str">
        <f t="shared" si="17"/>
        <v/>
      </c>
      <c r="N273" s="95"/>
      <c r="O273" s="90" t="str">
        <f t="shared" si="18"/>
        <v/>
      </c>
      <c r="P273" s="87"/>
      <c r="Q273" s="89"/>
      <c r="R273" s="48"/>
      <c r="S273" s="5"/>
    </row>
    <row r="274" spans="2:19" hidden="1" outlineLevel="1" x14ac:dyDescent="0.25">
      <c r="B274" s="10">
        <f t="shared" si="19"/>
        <v>224</v>
      </c>
      <c r="C274" s="138"/>
      <c r="D274" s="92"/>
      <c r="E274" s="170"/>
      <c r="F274" s="171"/>
      <c r="G274" s="132"/>
      <c r="H274" s="132"/>
      <c r="I274" s="132"/>
      <c r="J274" s="93"/>
      <c r="K274" s="139"/>
      <c r="L274" s="60"/>
      <c r="M274" s="98" t="str">
        <f t="shared" si="17"/>
        <v/>
      </c>
      <c r="N274" s="95"/>
      <c r="O274" s="90" t="str">
        <f t="shared" si="18"/>
        <v/>
      </c>
      <c r="P274" s="87"/>
      <c r="Q274" s="89"/>
      <c r="R274" s="48"/>
      <c r="S274" s="5"/>
    </row>
    <row r="275" spans="2:19" hidden="1" outlineLevel="1" x14ac:dyDescent="0.25">
      <c r="B275" s="10">
        <f t="shared" si="19"/>
        <v>225</v>
      </c>
      <c r="C275" s="138"/>
      <c r="D275" s="92"/>
      <c r="E275" s="170"/>
      <c r="F275" s="171"/>
      <c r="G275" s="132"/>
      <c r="H275" s="132"/>
      <c r="I275" s="132"/>
      <c r="J275" s="93"/>
      <c r="K275" s="139"/>
      <c r="L275" s="60"/>
      <c r="M275" s="98" t="str">
        <f t="shared" ref="M275:M289" si="20">IF(OR(ISBLANK(C275),ISBLANK(L275)),"",K275*L275)</f>
        <v/>
      </c>
      <c r="N275" s="95"/>
      <c r="O275" s="90" t="str">
        <f t="shared" ref="O275:O289" si="21">IF(OR(ISBLANK(C275),ISBLANK(L275)),"",K275*L275*N275)</f>
        <v/>
      </c>
      <c r="P275" s="87"/>
      <c r="Q275" s="89"/>
      <c r="R275" s="48"/>
      <c r="S275" s="5"/>
    </row>
    <row r="276" spans="2:19" hidden="1" outlineLevel="1" x14ac:dyDescent="0.25">
      <c r="B276" s="10">
        <f t="shared" ref="B276:B289" si="22">B275+1</f>
        <v>226</v>
      </c>
      <c r="C276" s="138"/>
      <c r="D276" s="92"/>
      <c r="E276" s="170"/>
      <c r="F276" s="171"/>
      <c r="G276" s="132"/>
      <c r="H276" s="132"/>
      <c r="I276" s="132"/>
      <c r="J276" s="93"/>
      <c r="K276" s="139"/>
      <c r="L276" s="60"/>
      <c r="M276" s="98" t="str">
        <f t="shared" si="20"/>
        <v/>
      </c>
      <c r="N276" s="95"/>
      <c r="O276" s="90" t="str">
        <f t="shared" si="21"/>
        <v/>
      </c>
      <c r="P276" s="87"/>
      <c r="Q276" s="89"/>
      <c r="R276" s="48"/>
      <c r="S276" s="5"/>
    </row>
    <row r="277" spans="2:19" hidden="1" outlineLevel="1" x14ac:dyDescent="0.25">
      <c r="B277" s="10">
        <f t="shared" si="22"/>
        <v>227</v>
      </c>
      <c r="C277" s="138"/>
      <c r="D277" s="92"/>
      <c r="E277" s="170"/>
      <c r="F277" s="171"/>
      <c r="G277" s="132"/>
      <c r="H277" s="132"/>
      <c r="I277" s="132"/>
      <c r="J277" s="93"/>
      <c r="K277" s="139"/>
      <c r="L277" s="60"/>
      <c r="M277" s="98" t="str">
        <f t="shared" si="20"/>
        <v/>
      </c>
      <c r="N277" s="95"/>
      <c r="O277" s="90" t="str">
        <f t="shared" si="21"/>
        <v/>
      </c>
      <c r="P277" s="87"/>
      <c r="Q277" s="89"/>
      <c r="R277" s="48"/>
      <c r="S277" s="5"/>
    </row>
    <row r="278" spans="2:19" hidden="1" outlineLevel="1" x14ac:dyDescent="0.25">
      <c r="B278" s="10">
        <f t="shared" si="22"/>
        <v>228</v>
      </c>
      <c r="C278" s="138"/>
      <c r="D278" s="92"/>
      <c r="E278" s="170"/>
      <c r="F278" s="171"/>
      <c r="G278" s="132"/>
      <c r="H278" s="132"/>
      <c r="I278" s="132"/>
      <c r="J278" s="93"/>
      <c r="K278" s="139"/>
      <c r="L278" s="60"/>
      <c r="M278" s="98" t="str">
        <f t="shared" si="20"/>
        <v/>
      </c>
      <c r="N278" s="95"/>
      <c r="O278" s="90" t="str">
        <f t="shared" si="21"/>
        <v/>
      </c>
      <c r="P278" s="87"/>
      <c r="Q278" s="89"/>
    </row>
    <row r="279" spans="2:19" hidden="1" outlineLevel="1" x14ac:dyDescent="0.25">
      <c r="B279" s="10">
        <f t="shared" si="22"/>
        <v>229</v>
      </c>
      <c r="C279" s="138"/>
      <c r="D279" s="92"/>
      <c r="E279" s="170"/>
      <c r="F279" s="171"/>
      <c r="G279" s="132"/>
      <c r="H279" s="132"/>
      <c r="I279" s="132"/>
      <c r="J279" s="93"/>
      <c r="K279" s="139"/>
      <c r="L279" s="60"/>
      <c r="M279" s="98" t="str">
        <f t="shared" si="20"/>
        <v/>
      </c>
      <c r="N279" s="95"/>
      <c r="O279" s="90" t="str">
        <f t="shared" si="21"/>
        <v/>
      </c>
      <c r="P279" s="87"/>
      <c r="Q279" s="89"/>
    </row>
    <row r="280" spans="2:19" hidden="1" outlineLevel="1" x14ac:dyDescent="0.25">
      <c r="B280" s="10">
        <f t="shared" si="22"/>
        <v>230</v>
      </c>
      <c r="C280" s="138"/>
      <c r="D280" s="92"/>
      <c r="E280" s="170"/>
      <c r="F280" s="171"/>
      <c r="G280" s="132"/>
      <c r="H280" s="132"/>
      <c r="I280" s="132"/>
      <c r="J280" s="93"/>
      <c r="K280" s="139"/>
      <c r="L280" s="60"/>
      <c r="M280" s="98" t="str">
        <f t="shared" si="20"/>
        <v/>
      </c>
      <c r="N280" s="95"/>
      <c r="O280" s="90" t="str">
        <f t="shared" si="21"/>
        <v/>
      </c>
      <c r="P280" s="87"/>
      <c r="Q280" s="89"/>
    </row>
    <row r="281" spans="2:19" hidden="1" outlineLevel="1" x14ac:dyDescent="0.25">
      <c r="B281" s="10">
        <f t="shared" si="22"/>
        <v>231</v>
      </c>
      <c r="C281" s="138"/>
      <c r="D281" s="92"/>
      <c r="E281" s="170"/>
      <c r="F281" s="171"/>
      <c r="G281" s="132"/>
      <c r="H281" s="132"/>
      <c r="I281" s="132"/>
      <c r="J281" s="93"/>
      <c r="K281" s="139"/>
      <c r="L281" s="60"/>
      <c r="M281" s="98" t="str">
        <f t="shared" si="20"/>
        <v/>
      </c>
      <c r="N281" s="95"/>
      <c r="O281" s="90" t="str">
        <f t="shared" si="21"/>
        <v/>
      </c>
      <c r="P281" s="87"/>
      <c r="Q281" s="89"/>
    </row>
    <row r="282" spans="2:19" hidden="1" outlineLevel="1" x14ac:dyDescent="0.25">
      <c r="B282" s="10">
        <f t="shared" si="22"/>
        <v>232</v>
      </c>
      <c r="C282" s="138"/>
      <c r="D282" s="92"/>
      <c r="E282" s="170"/>
      <c r="F282" s="171"/>
      <c r="G282" s="132"/>
      <c r="H282" s="132"/>
      <c r="I282" s="132"/>
      <c r="J282" s="93"/>
      <c r="K282" s="139"/>
      <c r="L282" s="60"/>
      <c r="M282" s="98" t="str">
        <f t="shared" si="20"/>
        <v/>
      </c>
      <c r="N282" s="95"/>
      <c r="O282" s="90" t="str">
        <f t="shared" si="21"/>
        <v/>
      </c>
      <c r="P282" s="87"/>
      <c r="Q282" s="89"/>
    </row>
    <row r="283" spans="2:19" hidden="1" outlineLevel="1" x14ac:dyDescent="0.25">
      <c r="B283" s="10">
        <f t="shared" si="22"/>
        <v>233</v>
      </c>
      <c r="C283" s="138"/>
      <c r="D283" s="92"/>
      <c r="E283" s="170"/>
      <c r="F283" s="171"/>
      <c r="G283" s="132"/>
      <c r="H283" s="132"/>
      <c r="I283" s="132"/>
      <c r="J283" s="93"/>
      <c r="K283" s="139"/>
      <c r="L283" s="60"/>
      <c r="M283" s="98" t="str">
        <f t="shared" si="20"/>
        <v/>
      </c>
      <c r="N283" s="95"/>
      <c r="O283" s="90" t="str">
        <f t="shared" si="21"/>
        <v/>
      </c>
      <c r="P283" s="87"/>
      <c r="Q283" s="89"/>
    </row>
    <row r="284" spans="2:19" hidden="1" outlineLevel="1" x14ac:dyDescent="0.25">
      <c r="B284" s="10">
        <f t="shared" si="22"/>
        <v>234</v>
      </c>
      <c r="C284" s="138"/>
      <c r="D284" s="92"/>
      <c r="E284" s="170"/>
      <c r="F284" s="171"/>
      <c r="G284" s="132"/>
      <c r="H284" s="132"/>
      <c r="I284" s="132"/>
      <c r="J284" s="93"/>
      <c r="K284" s="139"/>
      <c r="L284" s="60"/>
      <c r="M284" s="98" t="str">
        <f t="shared" si="20"/>
        <v/>
      </c>
      <c r="N284" s="95"/>
      <c r="O284" s="90" t="str">
        <f t="shared" si="21"/>
        <v/>
      </c>
      <c r="P284" s="87"/>
      <c r="Q284" s="89"/>
    </row>
    <row r="285" spans="2:19" hidden="1" outlineLevel="1" x14ac:dyDescent="0.25">
      <c r="B285" s="10">
        <f t="shared" si="22"/>
        <v>235</v>
      </c>
      <c r="C285" s="138"/>
      <c r="D285" s="92"/>
      <c r="E285" s="170"/>
      <c r="F285" s="171"/>
      <c r="G285" s="132"/>
      <c r="H285" s="132"/>
      <c r="I285" s="132"/>
      <c r="J285" s="93"/>
      <c r="K285" s="139"/>
      <c r="L285" s="60"/>
      <c r="M285" s="98" t="str">
        <f t="shared" si="20"/>
        <v/>
      </c>
      <c r="N285" s="95"/>
      <c r="O285" s="90" t="str">
        <f t="shared" si="21"/>
        <v/>
      </c>
      <c r="P285" s="87"/>
      <c r="Q285" s="89"/>
    </row>
    <row r="286" spans="2:19" hidden="1" outlineLevel="1" x14ac:dyDescent="0.25">
      <c r="B286" s="10">
        <f t="shared" si="22"/>
        <v>236</v>
      </c>
      <c r="C286" s="138"/>
      <c r="D286" s="92"/>
      <c r="E286" s="170"/>
      <c r="F286" s="171"/>
      <c r="G286" s="132"/>
      <c r="H286" s="132"/>
      <c r="I286" s="132"/>
      <c r="J286" s="93"/>
      <c r="K286" s="139"/>
      <c r="L286" s="60"/>
      <c r="M286" s="98" t="str">
        <f t="shared" si="20"/>
        <v/>
      </c>
      <c r="N286" s="95"/>
      <c r="O286" s="90" t="str">
        <f t="shared" si="21"/>
        <v/>
      </c>
      <c r="P286" s="87"/>
      <c r="Q286" s="89"/>
    </row>
    <row r="287" spans="2:19" hidden="1" outlineLevel="1" x14ac:dyDescent="0.25">
      <c r="B287" s="10">
        <f t="shared" si="22"/>
        <v>237</v>
      </c>
      <c r="C287" s="138"/>
      <c r="D287" s="92"/>
      <c r="E287" s="170"/>
      <c r="F287" s="171"/>
      <c r="G287" s="132"/>
      <c r="H287" s="132"/>
      <c r="I287" s="132"/>
      <c r="J287" s="93"/>
      <c r="K287" s="139"/>
      <c r="L287" s="60"/>
      <c r="M287" s="98" t="str">
        <f t="shared" si="20"/>
        <v/>
      </c>
      <c r="N287" s="95"/>
      <c r="O287" s="90" t="str">
        <f t="shared" si="21"/>
        <v/>
      </c>
      <c r="P287" s="87"/>
      <c r="Q287" s="89"/>
    </row>
    <row r="288" spans="2:19" hidden="1" outlineLevel="1" x14ac:dyDescent="0.25">
      <c r="B288" s="10">
        <f t="shared" si="22"/>
        <v>238</v>
      </c>
      <c r="C288" s="138"/>
      <c r="D288" s="92"/>
      <c r="E288" s="170"/>
      <c r="F288" s="171"/>
      <c r="G288" s="132"/>
      <c r="H288" s="132"/>
      <c r="I288" s="132"/>
      <c r="J288" s="93"/>
      <c r="K288" s="139"/>
      <c r="L288" s="60"/>
      <c r="M288" s="98" t="str">
        <f t="shared" si="20"/>
        <v/>
      </c>
      <c r="N288" s="95"/>
      <c r="O288" s="90" t="str">
        <f t="shared" si="21"/>
        <v/>
      </c>
      <c r="P288" s="87"/>
      <c r="Q288" s="89"/>
    </row>
    <row r="289" spans="1:25" hidden="1" outlineLevel="1" x14ac:dyDescent="0.25">
      <c r="B289" s="10">
        <f t="shared" si="22"/>
        <v>239</v>
      </c>
      <c r="C289" s="138"/>
      <c r="D289" s="92"/>
      <c r="E289" s="170"/>
      <c r="F289" s="171"/>
      <c r="G289" s="132"/>
      <c r="H289" s="132"/>
      <c r="I289" s="132"/>
      <c r="J289" s="93"/>
      <c r="K289" s="139"/>
      <c r="L289" s="60"/>
      <c r="M289" s="98" t="str">
        <f t="shared" si="20"/>
        <v/>
      </c>
      <c r="N289" s="95"/>
      <c r="O289" s="90" t="str">
        <f t="shared" si="21"/>
        <v/>
      </c>
      <c r="P289" s="87"/>
      <c r="Q289" s="28">
        <f>SUMIFS($O$210:$O$289,$E$210:$E$289,"Agente Cultural")</f>
        <v>0</v>
      </c>
    </row>
    <row r="290" spans="1:25" ht="21.95" customHeight="1" collapsed="1" x14ac:dyDescent="0.25">
      <c r="B290" s="42" t="s">
        <v>6</v>
      </c>
      <c r="C290" s="38"/>
      <c r="D290" s="38"/>
      <c r="E290" s="38"/>
      <c r="F290" s="38"/>
      <c r="G290" s="38"/>
      <c r="H290" s="38"/>
      <c r="I290" s="38"/>
      <c r="J290" s="38"/>
      <c r="K290" s="38"/>
      <c r="L290" s="38"/>
      <c r="M290" s="62"/>
      <c r="N290" s="39"/>
      <c r="O290" s="40">
        <f>SUM(O210:O289)</f>
        <v>0</v>
      </c>
      <c r="P290" s="41">
        <f>IF(O290=0,0%,O290/$E$297)</f>
        <v>0</v>
      </c>
      <c r="Q290" s="104">
        <f>O290-Q289</f>
        <v>0</v>
      </c>
    </row>
    <row r="291" spans="1:25" s="7" customFormat="1" ht="23.25" customHeight="1" x14ac:dyDescent="0.25"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105"/>
      <c r="R291" s="49"/>
      <c r="S291" s="6"/>
    </row>
    <row r="292" spans="1:25" ht="33.75" customHeight="1" x14ac:dyDescent="0.25">
      <c r="B292" s="206" t="s">
        <v>71</v>
      </c>
      <c r="C292" s="207"/>
      <c r="D292" s="207"/>
      <c r="E292" s="207"/>
      <c r="F292" s="207"/>
      <c r="G292" s="207"/>
      <c r="H292" s="207"/>
      <c r="I292" s="208"/>
      <c r="J292" s="73"/>
      <c r="K292" s="78"/>
      <c r="L292" s="267"/>
      <c r="M292" s="267"/>
      <c r="N292" s="267"/>
      <c r="O292" s="79"/>
      <c r="P292" s="79"/>
      <c r="Q292" s="79"/>
      <c r="R292" s="79"/>
      <c r="S292" s="79"/>
      <c r="T292" s="78"/>
      <c r="U292" s="78"/>
      <c r="V292" s="73"/>
      <c r="W292" s="73"/>
      <c r="X292" s="73"/>
      <c r="Y292" s="73"/>
    </row>
    <row r="293" spans="1:25" ht="30" customHeight="1" x14ac:dyDescent="0.25">
      <c r="B293" s="202" t="s">
        <v>63</v>
      </c>
      <c r="C293" s="202"/>
      <c r="D293" s="202"/>
      <c r="E293" s="174"/>
      <c r="F293" s="174"/>
      <c r="G293" s="173">
        <f>IF(E293=0,0%,E293/$E$297)</f>
        <v>0</v>
      </c>
      <c r="H293" s="173"/>
      <c r="I293" s="173"/>
      <c r="J293" s="74"/>
      <c r="K293" s="78"/>
      <c r="L293" s="267"/>
      <c r="M293" s="267"/>
      <c r="N293" s="267"/>
      <c r="O293" s="79"/>
      <c r="P293" s="79"/>
      <c r="Q293" s="79"/>
      <c r="R293" s="79"/>
      <c r="S293" s="79"/>
      <c r="T293" s="80"/>
      <c r="U293" s="78"/>
      <c r="V293" s="73"/>
      <c r="W293" s="73"/>
      <c r="X293" s="73"/>
      <c r="Y293" s="73"/>
    </row>
    <row r="294" spans="1:25" s="49" customFormat="1" ht="33" customHeight="1" x14ac:dyDescent="0.25">
      <c r="A294" s="48"/>
      <c r="B294" s="206" t="s">
        <v>72</v>
      </c>
      <c r="C294" s="207"/>
      <c r="D294" s="207"/>
      <c r="E294" s="207"/>
      <c r="F294" s="207"/>
      <c r="G294" s="207"/>
      <c r="H294" s="207"/>
      <c r="I294" s="208"/>
      <c r="J294" s="74"/>
      <c r="K294" s="78"/>
      <c r="L294" s="267"/>
      <c r="M294" s="267"/>
      <c r="N294" s="267"/>
      <c r="O294" s="79"/>
      <c r="P294" s="79"/>
      <c r="Q294" s="79"/>
      <c r="R294" s="79"/>
      <c r="S294" s="79"/>
      <c r="T294" s="80"/>
      <c r="U294" s="78"/>
      <c r="V294" s="73"/>
      <c r="W294" s="73"/>
      <c r="X294" s="73"/>
      <c r="Y294" s="73"/>
    </row>
    <row r="295" spans="1:25" s="49" customFormat="1" ht="27.75" customHeight="1" x14ac:dyDescent="0.25">
      <c r="A295" s="48"/>
      <c r="B295" s="202" t="s">
        <v>64</v>
      </c>
      <c r="C295" s="202"/>
      <c r="D295" s="202"/>
      <c r="E295" s="254"/>
      <c r="F295" s="254"/>
      <c r="G295" s="173">
        <f>IF(E295=0,0%,E295/$E$297)</f>
        <v>0</v>
      </c>
      <c r="H295" s="173"/>
      <c r="I295" s="173"/>
      <c r="J295" s="74"/>
      <c r="K295" s="78"/>
      <c r="L295" s="79"/>
      <c r="M295" s="79"/>
      <c r="N295" s="79"/>
      <c r="O295" s="79"/>
      <c r="P295" s="79"/>
      <c r="Q295" s="79"/>
      <c r="R295" s="79"/>
      <c r="S295" s="79"/>
      <c r="T295" s="80"/>
      <c r="U295" s="78"/>
      <c r="V295" s="73"/>
      <c r="W295" s="73"/>
      <c r="X295" s="73"/>
      <c r="Y295" s="73"/>
    </row>
    <row r="296" spans="1:25" s="7" customFormat="1" ht="15.75" customHeight="1" x14ac:dyDescent="0.2">
      <c r="B296" s="9"/>
      <c r="C296" s="9"/>
      <c r="D296" s="9"/>
      <c r="E296" s="9"/>
      <c r="F296" s="9"/>
      <c r="G296" s="9"/>
      <c r="H296" s="9"/>
      <c r="I296" s="9"/>
      <c r="J296" s="75"/>
      <c r="K296" s="78"/>
      <c r="L296" s="79"/>
      <c r="M296" s="79"/>
      <c r="N296" s="79"/>
      <c r="O296" s="79"/>
      <c r="P296" s="79"/>
      <c r="Q296" s="79"/>
      <c r="R296" s="79"/>
      <c r="S296" s="79"/>
      <c r="T296" s="80"/>
      <c r="U296" s="78"/>
      <c r="V296" s="73"/>
      <c r="W296" s="73"/>
      <c r="X296" s="73"/>
      <c r="Y296" s="73"/>
    </row>
    <row r="297" spans="1:25" ht="37.5" customHeight="1" x14ac:dyDescent="0.25">
      <c r="B297" s="268" t="s">
        <v>84</v>
      </c>
      <c r="C297" s="269"/>
      <c r="D297" s="270"/>
      <c r="E297" s="175">
        <f>SUM(O72+O116+O206+O290+E293+E295)</f>
        <v>0</v>
      </c>
      <c r="F297" s="176"/>
      <c r="G297" s="176"/>
      <c r="H297" s="176"/>
      <c r="I297" s="177"/>
      <c r="J297" s="77"/>
      <c r="K297" s="78"/>
      <c r="L297" s="79"/>
      <c r="M297" s="79"/>
      <c r="N297" s="79"/>
      <c r="O297" s="79"/>
      <c r="P297" s="79"/>
      <c r="Q297" s="79"/>
      <c r="R297" s="79"/>
      <c r="S297" s="79"/>
      <c r="T297" s="81"/>
      <c r="U297" s="78"/>
      <c r="V297" s="73"/>
      <c r="W297" s="73"/>
      <c r="X297" s="73"/>
      <c r="Y297" s="73"/>
    </row>
    <row r="298" spans="1:25" s="7" customFormat="1" ht="12" customHeight="1" x14ac:dyDescent="0.2">
      <c r="B298" s="9"/>
      <c r="C298" s="9"/>
      <c r="D298" s="9"/>
      <c r="E298" s="9"/>
      <c r="F298" s="9"/>
      <c r="G298" s="9"/>
      <c r="H298" s="9"/>
      <c r="I298" s="9"/>
      <c r="J298" s="75"/>
      <c r="K298" s="78"/>
      <c r="L298" s="79"/>
      <c r="M298" s="79"/>
      <c r="N298" s="79"/>
      <c r="O298" s="79"/>
      <c r="P298" s="79"/>
      <c r="Q298" s="79"/>
      <c r="R298" s="79"/>
      <c r="S298" s="79"/>
      <c r="T298" s="82"/>
      <c r="U298" s="78"/>
      <c r="V298" s="76"/>
    </row>
    <row r="299" spans="1:25" ht="30.75" customHeight="1" x14ac:dyDescent="0.25">
      <c r="B299" s="258" t="s">
        <v>97</v>
      </c>
      <c r="C299" s="259"/>
      <c r="D299" s="259"/>
      <c r="E299" s="259"/>
      <c r="F299" s="259"/>
      <c r="G299" s="259"/>
      <c r="H299" s="259"/>
      <c r="I299" s="259"/>
      <c r="J299" s="259"/>
      <c r="K299" s="260"/>
      <c r="L299" s="12"/>
      <c r="M299" s="12"/>
      <c r="N299" s="12"/>
      <c r="O299" s="12"/>
      <c r="P299" s="12"/>
      <c r="Q299" s="21"/>
    </row>
    <row r="300" spans="1:25" ht="21.75" customHeight="1" x14ac:dyDescent="0.25">
      <c r="B300" s="110" t="s">
        <v>8</v>
      </c>
      <c r="C300" s="160" t="s">
        <v>3</v>
      </c>
      <c r="D300" s="161"/>
      <c r="E300" s="161"/>
      <c r="F300" s="161"/>
      <c r="G300" s="161"/>
      <c r="H300" s="162" t="s">
        <v>34</v>
      </c>
      <c r="I300" s="162"/>
      <c r="J300" s="110" t="s">
        <v>80</v>
      </c>
      <c r="K300" s="110" t="s">
        <v>19</v>
      </c>
      <c r="L300" s="11"/>
      <c r="M300" s="9"/>
      <c r="N300" s="36"/>
      <c r="O300" s="6"/>
      <c r="P300" s="6"/>
      <c r="Q300" s="49"/>
    </row>
    <row r="301" spans="1:25" ht="20.100000000000001" customHeight="1" x14ac:dyDescent="0.25">
      <c r="B301" s="14">
        <v>1</v>
      </c>
      <c r="C301" s="154" t="s">
        <v>89</v>
      </c>
      <c r="D301" s="155"/>
      <c r="E301" s="155"/>
      <c r="F301" s="155"/>
      <c r="G301" s="155"/>
      <c r="H301" s="156"/>
      <c r="I301" s="157"/>
      <c r="J301" s="15"/>
      <c r="K301" s="14" t="str">
        <f>IF(AND($D$7="Pessoa Jurídica",P10&lt;=1800000),"Validado","Não Validado")</f>
        <v>Validado</v>
      </c>
      <c r="L301" s="11"/>
      <c r="M301" s="9"/>
      <c r="N301" s="36"/>
      <c r="O301" s="6"/>
      <c r="P301" s="6"/>
      <c r="Q301" s="49"/>
    </row>
    <row r="302" spans="1:25" ht="20.100000000000001" customHeight="1" x14ac:dyDescent="0.25">
      <c r="B302" s="14">
        <v>2</v>
      </c>
      <c r="C302" s="154" t="s">
        <v>90</v>
      </c>
      <c r="D302" s="155"/>
      <c r="E302" s="155"/>
      <c r="F302" s="155"/>
      <c r="G302" s="155"/>
      <c r="H302" s="164">
        <f>$E$293</f>
        <v>0</v>
      </c>
      <c r="I302" s="159"/>
      <c r="J302" s="44">
        <f>$G$293</f>
        <v>0</v>
      </c>
      <c r="K302" s="14" t="str">
        <f>IF(AND(J302&lt;=0.1,E293&lt;=100000),"Validado","Não Validado")</f>
        <v>Validado</v>
      </c>
      <c r="L302" s="11"/>
      <c r="M302" s="9"/>
      <c r="N302" s="36"/>
      <c r="O302" s="6"/>
      <c r="P302" s="6"/>
      <c r="Q302" s="49"/>
    </row>
    <row r="303" spans="1:25" ht="20.100000000000001" customHeight="1" x14ac:dyDescent="0.25">
      <c r="B303" s="14">
        <v>3</v>
      </c>
      <c r="C303" s="154" t="s">
        <v>91</v>
      </c>
      <c r="D303" s="155"/>
      <c r="E303" s="155"/>
      <c r="F303" s="155"/>
      <c r="G303" s="155"/>
      <c r="H303" s="164">
        <f>$E$295</f>
        <v>0</v>
      </c>
      <c r="I303" s="159"/>
      <c r="J303" s="44">
        <f>$G$295</f>
        <v>0</v>
      </c>
      <c r="K303" s="14" t="str">
        <f>IF(J303&lt;=0.05,"Validado","Não Validado")</f>
        <v>Validado</v>
      </c>
      <c r="L303" s="11"/>
      <c r="M303" s="9"/>
      <c r="N303" s="36"/>
      <c r="O303" s="6"/>
      <c r="P303" s="6"/>
      <c r="Q303" s="49"/>
    </row>
    <row r="304" spans="1:25" ht="20.100000000000001" customHeight="1" x14ac:dyDescent="0.25">
      <c r="B304" s="14">
        <v>4</v>
      </c>
      <c r="C304" s="154" t="s">
        <v>92</v>
      </c>
      <c r="D304" s="155"/>
      <c r="E304" s="155"/>
      <c r="F304" s="155"/>
      <c r="G304" s="155"/>
      <c r="H304" s="164">
        <f>B318</f>
        <v>0</v>
      </c>
      <c r="I304" s="164"/>
      <c r="J304" s="44">
        <f>IFERROR($B$318/$E$297,0)</f>
        <v>0</v>
      </c>
      <c r="K304" s="14" t="str">
        <f>IF($D$7="Pessoa Física",IF(J304&lt;=0.15,"Validado","Não Validado"),IF(J304&lt;=0.25,"Validado","Não Validado"))</f>
        <v>Validado</v>
      </c>
      <c r="L304" s="11"/>
      <c r="M304" s="54"/>
      <c r="N304" s="36"/>
      <c r="O304" s="55"/>
      <c r="P304" s="6"/>
      <c r="Q304" s="49"/>
    </row>
    <row r="305" spans="1:21" ht="24.75" customHeight="1" x14ac:dyDescent="0.25">
      <c r="B305" s="14">
        <v>5</v>
      </c>
      <c r="C305" s="150" t="s">
        <v>93</v>
      </c>
      <c r="D305" s="151"/>
      <c r="E305" s="151"/>
      <c r="F305" s="151"/>
      <c r="G305" s="151"/>
      <c r="H305" s="152">
        <f>B319</f>
        <v>0</v>
      </c>
      <c r="I305" s="153"/>
      <c r="J305" s="44">
        <f>IFERROR($B$319/$E$297,0)</f>
        <v>0</v>
      </c>
      <c r="K305" s="14" t="str">
        <f>IF(J305&lt;=B321,"Validado","Não Validado")</f>
        <v>Validado</v>
      </c>
      <c r="L305" s="11"/>
      <c r="M305" s="54"/>
      <c r="N305" s="36"/>
      <c r="O305" s="55"/>
      <c r="P305" s="6"/>
      <c r="Q305" s="49"/>
    </row>
    <row r="306" spans="1:21" ht="20.100000000000001" customHeight="1" x14ac:dyDescent="0.25">
      <c r="B306" s="14">
        <v>6</v>
      </c>
      <c r="C306" s="154" t="s">
        <v>94</v>
      </c>
      <c r="D306" s="155"/>
      <c r="E306" s="155"/>
      <c r="F306" s="155"/>
      <c r="G306" s="155"/>
      <c r="H306" s="156"/>
      <c r="I306" s="157"/>
      <c r="J306" s="118">
        <f>COUNTIFS($Q$165:$Q$204,"Nok")</f>
        <v>0</v>
      </c>
      <c r="K306" s="14" t="str">
        <f>IF(J306&gt;0,"Não Validado","Validado")</f>
        <v>Validado</v>
      </c>
      <c r="L306" s="11"/>
      <c r="M306" s="54"/>
      <c r="N306" s="36"/>
      <c r="O306" s="55"/>
      <c r="P306" s="6"/>
      <c r="Q306" s="49"/>
    </row>
    <row r="307" spans="1:21" ht="20.100000000000001" customHeight="1" x14ac:dyDescent="0.25">
      <c r="B307" s="14">
        <v>8</v>
      </c>
      <c r="C307" s="154" t="s">
        <v>25</v>
      </c>
      <c r="D307" s="155"/>
      <c r="E307" s="155"/>
      <c r="F307" s="155"/>
      <c r="G307" s="155"/>
      <c r="H307" s="156"/>
      <c r="I307" s="157"/>
      <c r="J307" s="15"/>
      <c r="K307" s="14" t="str">
        <f>IF(P24=0,"Validado",IF($F$23="Sim","Validado","Não Validado"))</f>
        <v>Validado</v>
      </c>
      <c r="L307" s="11"/>
      <c r="M307" s="54"/>
      <c r="N307" s="36"/>
      <c r="O307" s="55"/>
      <c r="P307" s="6"/>
      <c r="Q307" s="49"/>
    </row>
    <row r="308" spans="1:21" ht="20.100000000000001" customHeight="1" x14ac:dyDescent="0.25">
      <c r="B308" s="14">
        <v>9</v>
      </c>
      <c r="C308" s="154" t="s">
        <v>95</v>
      </c>
      <c r="D308" s="155"/>
      <c r="E308" s="155"/>
      <c r="F308" s="155"/>
      <c r="G308" s="155"/>
      <c r="H308" s="158">
        <f>P23</f>
        <v>0</v>
      </c>
      <c r="I308" s="159"/>
      <c r="J308" s="44">
        <f>IFERROR($P$23/1518,0)</f>
        <v>0</v>
      </c>
      <c r="K308" s="14" t="str">
        <f>IF(J308&lt;=(0.18),"Validado","Não Validado")</f>
        <v>Validado</v>
      </c>
      <c r="L308" s="11"/>
      <c r="M308" s="56"/>
      <c r="N308" s="57"/>
      <c r="O308" s="52"/>
      <c r="P308" s="52"/>
      <c r="Q308" s="52"/>
      <c r="R308" s="52"/>
    </row>
    <row r="309" spans="1:21" ht="27.75" customHeight="1" x14ac:dyDescent="0.25">
      <c r="B309" s="238" t="s">
        <v>96</v>
      </c>
      <c r="C309" s="238"/>
      <c r="D309" s="238"/>
      <c r="E309" s="238"/>
      <c r="F309" s="238"/>
      <c r="G309" s="238"/>
      <c r="H309" s="11"/>
      <c r="I309" s="11"/>
      <c r="J309" s="11"/>
      <c r="K309" s="105"/>
      <c r="L309" s="9"/>
      <c r="M309" s="9"/>
      <c r="N309" s="9"/>
      <c r="O309" s="9"/>
      <c r="P309" s="56"/>
      <c r="Q309" s="57"/>
      <c r="R309" s="52"/>
      <c r="S309" s="52"/>
      <c r="T309" s="52"/>
      <c r="U309" s="52"/>
    </row>
    <row r="310" spans="1:21" s="49" customFormat="1" x14ac:dyDescent="0.25">
      <c r="A310" s="48"/>
      <c r="B310" s="16"/>
      <c r="C310" s="16"/>
      <c r="D310" s="13"/>
      <c r="E310" s="13"/>
      <c r="F310" s="11"/>
      <c r="G310" s="11"/>
      <c r="H310" s="11"/>
      <c r="I310" s="11"/>
      <c r="J310" s="11"/>
      <c r="K310" s="105"/>
      <c r="L310" s="105"/>
      <c r="M310" s="105"/>
      <c r="N310" s="105"/>
      <c r="O310" s="105"/>
      <c r="P310" s="56"/>
      <c r="Q310" s="57"/>
      <c r="R310" s="52"/>
      <c r="S310" s="52"/>
      <c r="T310" s="52"/>
      <c r="U310" s="52"/>
    </row>
    <row r="311" spans="1:21" s="49" customFormat="1" x14ac:dyDescent="0.25">
      <c r="A311" s="48"/>
      <c r="B311" s="16"/>
      <c r="C311" s="16"/>
      <c r="D311" s="13"/>
      <c r="E311" s="13"/>
      <c r="F311" s="11"/>
      <c r="G311" s="11"/>
      <c r="H311" s="11"/>
      <c r="I311" s="11"/>
      <c r="J311" s="11"/>
      <c r="K311" s="105"/>
      <c r="L311" s="105"/>
      <c r="M311" s="105"/>
      <c r="N311" s="105"/>
      <c r="O311" s="105"/>
      <c r="P311" s="56"/>
      <c r="Q311" s="57"/>
      <c r="R311" s="52"/>
      <c r="S311" s="52"/>
      <c r="T311" s="52"/>
      <c r="U311" s="52"/>
    </row>
    <row r="312" spans="1:21" x14ac:dyDescent="0.25">
      <c r="B312" s="47"/>
      <c r="D312" s="47"/>
      <c r="E312" s="47"/>
      <c r="F312" s="47"/>
      <c r="J312" s="47"/>
      <c r="K312" s="47"/>
      <c r="L312" s="47"/>
      <c r="N312" s="47"/>
      <c r="O312" s="105"/>
      <c r="P312" s="56"/>
      <c r="Q312" s="57"/>
      <c r="R312" s="52"/>
      <c r="S312" s="52"/>
      <c r="T312" s="52"/>
      <c r="U312" s="52"/>
    </row>
    <row r="313" spans="1:21" ht="20.25" customHeight="1" x14ac:dyDescent="0.25">
      <c r="B313" s="47"/>
      <c r="D313" s="47"/>
      <c r="E313" s="47"/>
      <c r="F313" s="47"/>
      <c r="J313" s="47"/>
      <c r="K313" s="47"/>
      <c r="L313" s="105"/>
      <c r="M313" s="105"/>
      <c r="N313" s="88">
        <v>2</v>
      </c>
      <c r="O313" s="105"/>
      <c r="P313" s="56"/>
      <c r="Q313" s="58"/>
      <c r="R313" s="52"/>
      <c r="S313" s="52"/>
      <c r="T313" s="52"/>
      <c r="U313" s="52"/>
    </row>
    <row r="314" spans="1:21" ht="26.25" customHeight="1" x14ac:dyDescent="0.25">
      <c r="B314" s="47"/>
      <c r="D314" s="47"/>
      <c r="E314" s="47"/>
      <c r="F314" s="47"/>
      <c r="J314" s="47"/>
      <c r="K314" s="47"/>
      <c r="L314" s="105"/>
      <c r="M314" s="105"/>
      <c r="N314" s="105"/>
      <c r="O314" s="105"/>
      <c r="P314" s="56"/>
      <c r="Q314" s="58"/>
      <c r="R314" s="52"/>
      <c r="S314" s="52"/>
      <c r="T314" s="52"/>
      <c r="U314" s="52"/>
    </row>
    <row r="315" spans="1:21" x14ac:dyDescent="0.25">
      <c r="B315" s="47"/>
      <c r="D315" s="47"/>
      <c r="E315" s="47"/>
      <c r="F315" s="47"/>
      <c r="J315" s="47"/>
      <c r="K315" s="47"/>
      <c r="L315" s="83"/>
      <c r="M315" s="83"/>
      <c r="N315" s="83"/>
      <c r="O315" s="83"/>
      <c r="P315" s="84"/>
      <c r="Q315" s="58"/>
      <c r="R315" s="52"/>
      <c r="S315" s="52"/>
      <c r="T315" s="52"/>
      <c r="U315" s="52"/>
    </row>
    <row r="316" spans="1:21" hidden="1" x14ac:dyDescent="0.25">
      <c r="B316" s="47"/>
      <c r="D316" s="47"/>
      <c r="E316" s="47"/>
      <c r="F316" s="47"/>
      <c r="J316" s="47"/>
      <c r="K316" s="47"/>
      <c r="L316" s="47"/>
      <c r="N316" s="47"/>
      <c r="O316" s="47"/>
      <c r="P316" s="58"/>
      <c r="Q316" s="58"/>
      <c r="R316" s="52"/>
      <c r="S316" s="52"/>
      <c r="T316" s="52"/>
      <c r="U316" s="52"/>
    </row>
    <row r="317" spans="1:21" hidden="1" x14ac:dyDescent="0.25">
      <c r="B317" s="47"/>
      <c r="D317" s="47"/>
      <c r="E317" s="47"/>
      <c r="F317" s="47"/>
      <c r="J317" s="47"/>
      <c r="K317" s="47"/>
      <c r="L317" s="47"/>
      <c r="N317" s="47"/>
      <c r="O317" s="47"/>
      <c r="P317" s="58"/>
      <c r="Q317" s="58"/>
      <c r="R317" s="52"/>
      <c r="S317" s="52"/>
      <c r="T317" s="52"/>
      <c r="U317" s="52"/>
    </row>
    <row r="318" spans="1:21" hidden="1" x14ac:dyDescent="0.25">
      <c r="B318" s="111">
        <f>SUM(Q71,Q115,Q160,Q205,Q289)</f>
        <v>0</v>
      </c>
      <c r="C318" s="111"/>
      <c r="D318" s="112"/>
      <c r="E318" s="112"/>
      <c r="F318" s="113"/>
      <c r="G318" s="113"/>
      <c r="H318" s="113"/>
      <c r="I318" s="113"/>
      <c r="J318" s="113"/>
      <c r="K318" s="114"/>
      <c r="L318" s="47"/>
      <c r="N318" s="47"/>
      <c r="O318" s="47"/>
      <c r="P318" s="58"/>
      <c r="Q318" s="58"/>
      <c r="R318" s="52"/>
      <c r="S318" s="52"/>
      <c r="T318" s="52"/>
      <c r="U318" s="52"/>
    </row>
    <row r="319" spans="1:21" hidden="1" x14ac:dyDescent="0.25">
      <c r="B319" s="253">
        <f>SUM(B318,Q72,Q116,E293,E295)</f>
        <v>0</v>
      </c>
      <c r="C319" s="253"/>
      <c r="D319" s="117"/>
      <c r="E319" s="117"/>
      <c r="F319" s="117"/>
      <c r="G319" s="117"/>
      <c r="H319" s="117"/>
      <c r="I319" s="117"/>
      <c r="J319" s="117"/>
      <c r="K319" s="117"/>
      <c r="L319" s="47"/>
      <c r="N319" s="47"/>
      <c r="O319" s="47"/>
      <c r="P319" s="58"/>
      <c r="Q319" s="58"/>
      <c r="R319" s="52"/>
      <c r="S319" s="52"/>
      <c r="T319" s="52"/>
      <c r="U319" s="52"/>
    </row>
    <row r="320" spans="1:21" hidden="1" x14ac:dyDescent="0.25">
      <c r="B320" s="115">
        <v>1</v>
      </c>
      <c r="C320" s="116"/>
      <c r="D320" s="116"/>
      <c r="E320" s="116"/>
      <c r="F320" s="116"/>
      <c r="G320" s="116"/>
      <c r="H320" s="116"/>
      <c r="I320" s="116"/>
      <c r="J320" s="116"/>
      <c r="K320" s="116"/>
      <c r="L320" s="47"/>
      <c r="N320" s="47"/>
      <c r="O320" s="47"/>
      <c r="P320" s="58"/>
      <c r="Q320" s="58"/>
      <c r="R320" s="52"/>
      <c r="S320" s="52"/>
      <c r="T320" s="52"/>
      <c r="U320" s="52"/>
    </row>
    <row r="321" spans="2:21" hidden="1" x14ac:dyDescent="0.25">
      <c r="B321" s="47">
        <f>IF(OR(G7="Planos anuais ou plurianuais - Manutenção de grupos artísticos", G7="Planos anuais ou plurianuais - Voltados a equipamentos de cultura"),0.7,0.5)</f>
        <v>0.5</v>
      </c>
      <c r="D321" s="47"/>
      <c r="E321" s="47"/>
      <c r="F321" s="47"/>
      <c r="J321" s="47"/>
      <c r="K321" s="47"/>
      <c r="L321" s="47"/>
      <c r="N321" s="47"/>
      <c r="O321" s="47"/>
      <c r="P321" s="58"/>
      <c r="Q321" s="58"/>
      <c r="R321" s="52"/>
      <c r="S321" s="52"/>
      <c r="T321" s="52"/>
      <c r="U321" s="52"/>
    </row>
    <row r="322" spans="2:21" hidden="1" x14ac:dyDescent="0.25">
      <c r="B322" s="47"/>
      <c r="D322" s="47"/>
      <c r="E322" s="47"/>
      <c r="F322" s="47"/>
      <c r="J322" s="47"/>
      <c r="K322" s="47"/>
      <c r="L322" s="47"/>
      <c r="N322" s="47"/>
      <c r="O322" s="47"/>
      <c r="P322" s="47"/>
    </row>
    <row r="323" spans="2:21" x14ac:dyDescent="0.25">
      <c r="B323" s="47"/>
      <c r="D323" s="47"/>
      <c r="E323" s="47"/>
      <c r="F323" s="53"/>
      <c r="J323" s="47"/>
      <c r="K323" s="47"/>
      <c r="L323" s="47"/>
      <c r="N323" s="47"/>
      <c r="O323" s="47"/>
      <c r="P323" s="47"/>
    </row>
    <row r="324" spans="2:21" x14ac:dyDescent="0.25">
      <c r="B324" s="47"/>
      <c r="D324" s="47"/>
      <c r="E324" s="47"/>
      <c r="F324" s="47"/>
      <c r="J324" s="47"/>
      <c r="K324" s="47"/>
      <c r="L324" s="47"/>
      <c r="N324" s="47"/>
      <c r="O324" s="47"/>
      <c r="P324" s="47"/>
    </row>
    <row r="325" spans="2:21" x14ac:dyDescent="0.25">
      <c r="B325" s="47"/>
      <c r="D325" s="47"/>
      <c r="E325" s="47"/>
      <c r="F325" s="47"/>
      <c r="J325" s="47"/>
      <c r="K325" s="47"/>
      <c r="L325" s="47"/>
      <c r="N325" s="47"/>
      <c r="O325" s="47"/>
      <c r="P325" s="47"/>
    </row>
    <row r="326" spans="2:21" x14ac:dyDescent="0.25">
      <c r="B326" s="47"/>
      <c r="D326" s="47"/>
      <c r="E326" s="47"/>
      <c r="F326" s="47"/>
      <c r="J326" s="47"/>
      <c r="K326" s="47"/>
      <c r="L326" s="47"/>
      <c r="N326" s="47"/>
      <c r="O326" s="47"/>
      <c r="P326" s="47"/>
    </row>
    <row r="327" spans="2:21" x14ac:dyDescent="0.25">
      <c r="B327" s="47"/>
      <c r="D327" s="47"/>
      <c r="E327" s="47"/>
      <c r="F327" s="47"/>
      <c r="J327" s="47"/>
      <c r="K327" s="47"/>
      <c r="L327" s="47"/>
      <c r="N327" s="47"/>
      <c r="O327" s="47"/>
      <c r="P327" s="47"/>
    </row>
    <row r="328" spans="2:21" x14ac:dyDescent="0.25">
      <c r="B328" s="47"/>
      <c r="D328" s="47"/>
      <c r="E328" s="47"/>
      <c r="F328" s="47"/>
      <c r="J328" s="47"/>
      <c r="K328" s="47"/>
      <c r="L328" s="47"/>
      <c r="N328" s="47"/>
      <c r="O328" s="47"/>
      <c r="P328" s="47"/>
    </row>
    <row r="329" spans="2:21" x14ac:dyDescent="0.25">
      <c r="B329" s="47"/>
      <c r="D329" s="47"/>
      <c r="E329" s="47"/>
      <c r="F329" s="47"/>
      <c r="J329" s="47"/>
      <c r="K329" s="47"/>
      <c r="L329" s="47"/>
      <c r="N329" s="47"/>
      <c r="O329" s="47"/>
      <c r="P329" s="47"/>
    </row>
    <row r="330" spans="2:21" x14ac:dyDescent="0.25">
      <c r="B330" s="47"/>
      <c r="D330" s="47"/>
      <c r="E330" s="47"/>
      <c r="F330" s="47"/>
      <c r="J330" s="47"/>
      <c r="K330" s="47"/>
      <c r="L330" s="47"/>
      <c r="N330" s="47"/>
      <c r="O330" s="47"/>
      <c r="P330" s="47"/>
    </row>
    <row r="331" spans="2:21" x14ac:dyDescent="0.25">
      <c r="B331" s="47"/>
      <c r="D331" s="47"/>
      <c r="E331" s="47"/>
      <c r="F331" s="47"/>
      <c r="J331" s="47"/>
      <c r="K331" s="47"/>
      <c r="L331" s="47"/>
      <c r="N331" s="47"/>
      <c r="O331" s="47"/>
      <c r="P331" s="47"/>
    </row>
    <row r="332" spans="2:21" x14ac:dyDescent="0.25">
      <c r="B332" s="47"/>
      <c r="D332" s="47"/>
      <c r="E332" s="47"/>
      <c r="F332" s="47"/>
      <c r="J332" s="47"/>
      <c r="K332" s="47"/>
      <c r="L332" s="47"/>
      <c r="N332" s="47"/>
      <c r="O332" s="47"/>
      <c r="P332" s="47"/>
    </row>
    <row r="333" spans="2:21" x14ac:dyDescent="0.25">
      <c r="B333" s="47"/>
      <c r="D333" s="47"/>
      <c r="E333" s="47"/>
      <c r="F333" s="47"/>
      <c r="J333" s="47"/>
      <c r="K333" s="47"/>
      <c r="L333" s="47"/>
      <c r="N333" s="47"/>
      <c r="O333" s="47"/>
      <c r="P333" s="47"/>
    </row>
  </sheetData>
  <sheetProtection sheet="1" objects="1" scenarios="1" selectLockedCells="1"/>
  <dataConsolidate/>
  <mergeCells count="347">
    <mergeCell ref="E7:F7"/>
    <mergeCell ref="G7:K7"/>
    <mergeCell ref="B299:K299"/>
    <mergeCell ref="L5:P7"/>
    <mergeCell ref="L292:N292"/>
    <mergeCell ref="L293:N293"/>
    <mergeCell ref="L294:N294"/>
    <mergeCell ref="B297:D297"/>
    <mergeCell ref="E256:F256"/>
    <mergeCell ref="E257:F257"/>
    <mergeCell ref="C74:C75"/>
    <mergeCell ref="M74:M75"/>
    <mergeCell ref="B5:C5"/>
    <mergeCell ref="D5:K5"/>
    <mergeCell ref="B6:C6"/>
    <mergeCell ref="D6:K6"/>
    <mergeCell ref="B7:C7"/>
    <mergeCell ref="E33:F33"/>
    <mergeCell ref="L24:O24"/>
    <mergeCell ref="L25:O25"/>
    <mergeCell ref="L26:O26"/>
    <mergeCell ref="E35:F35"/>
    <mergeCell ref="E36:F36"/>
    <mergeCell ref="E37:F37"/>
    <mergeCell ref="B319:C319"/>
    <mergeCell ref="B295:D295"/>
    <mergeCell ref="E295:F295"/>
    <mergeCell ref="G295:I295"/>
    <mergeCell ref="B294:I294"/>
    <mergeCell ref="B292:I292"/>
    <mergeCell ref="B23:E23"/>
    <mergeCell ref="B28:P28"/>
    <mergeCell ref="E251:F251"/>
    <mergeCell ref="E252:F252"/>
    <mergeCell ref="E255:F255"/>
    <mergeCell ref="E239:F239"/>
    <mergeCell ref="E240:F240"/>
    <mergeCell ref="E208:F209"/>
    <mergeCell ref="E221:F221"/>
    <mergeCell ref="E211:F211"/>
    <mergeCell ref="E98:F98"/>
    <mergeCell ref="E99:F99"/>
    <mergeCell ref="E105:F105"/>
    <mergeCell ref="E87:F87"/>
    <mergeCell ref="E88:F88"/>
    <mergeCell ref="E89:F89"/>
    <mergeCell ref="J23:K23"/>
    <mergeCell ref="F23:I23"/>
    <mergeCell ref="B24:E24"/>
    <mergeCell ref="F24:I24"/>
    <mergeCell ref="B25:E25"/>
    <mergeCell ref="F25:I25"/>
    <mergeCell ref="B26:E26"/>
    <mergeCell ref="F26:I26"/>
    <mergeCell ref="J24:K26"/>
    <mergeCell ref="B293:D293"/>
    <mergeCell ref="E93:F93"/>
    <mergeCell ref="E94:F94"/>
    <mergeCell ref="E95:F95"/>
    <mergeCell ref="E254:F254"/>
    <mergeCell ref="B309:G309"/>
    <mergeCell ref="E218:F218"/>
    <mergeCell ref="E219:F219"/>
    <mergeCell ref="E220:F220"/>
    <mergeCell ref="E215:F215"/>
    <mergeCell ref="E214:F214"/>
    <mergeCell ref="E150:F150"/>
    <mergeCell ref="E135:F135"/>
    <mergeCell ref="E258:F258"/>
    <mergeCell ref="E241:F241"/>
    <mergeCell ref="E242:F242"/>
    <mergeCell ref="E243:F243"/>
    <mergeCell ref="E244:F244"/>
    <mergeCell ref="E245:F245"/>
    <mergeCell ref="E246:F246"/>
    <mergeCell ref="E247:F247"/>
    <mergeCell ref="E248:F248"/>
    <mergeCell ref="E250:F250"/>
    <mergeCell ref="E217:F217"/>
    <mergeCell ref="B17:E17"/>
    <mergeCell ref="E146:F146"/>
    <mergeCell ref="E147:F147"/>
    <mergeCell ref="E148:F148"/>
    <mergeCell ref="E152:F152"/>
    <mergeCell ref="E153:F153"/>
    <mergeCell ref="E133:F133"/>
    <mergeCell ref="E151:F151"/>
    <mergeCell ref="E149:F149"/>
    <mergeCell ref="E129:F129"/>
    <mergeCell ref="E78:F78"/>
    <mergeCell ref="E79:F79"/>
    <mergeCell ref="E85:F85"/>
    <mergeCell ref="E96:F96"/>
    <mergeCell ref="E55:F55"/>
    <mergeCell ref="E59:F59"/>
    <mergeCell ref="E115:F115"/>
    <mergeCell ref="E63:F63"/>
    <mergeCell ref="E64:F64"/>
    <mergeCell ref="E65:F65"/>
    <mergeCell ref="E66:F66"/>
    <mergeCell ref="E136:F136"/>
    <mergeCell ref="E137:F137"/>
    <mergeCell ref="B118:P118"/>
    <mergeCell ref="B10:O10"/>
    <mergeCell ref="B11:O11"/>
    <mergeCell ref="B13:O13"/>
    <mergeCell ref="B16:O16"/>
    <mergeCell ref="B14:O14"/>
    <mergeCell ref="B12:O12"/>
    <mergeCell ref="B15:O15"/>
    <mergeCell ref="F17:O17"/>
    <mergeCell ref="P163:P164"/>
    <mergeCell ref="E144:F144"/>
    <mergeCell ref="E145:F145"/>
    <mergeCell ref="E154:F154"/>
    <mergeCell ref="E155:F155"/>
    <mergeCell ref="E156:F156"/>
    <mergeCell ref="B119:B120"/>
    <mergeCell ref="D119:D120"/>
    <mergeCell ref="E119:F120"/>
    <mergeCell ref="G119:I119"/>
    <mergeCell ref="E140:F140"/>
    <mergeCell ref="E141:F141"/>
    <mergeCell ref="E157:F157"/>
    <mergeCell ref="E158:F158"/>
    <mergeCell ref="E159:F159"/>
    <mergeCell ref="E160:F160"/>
    <mergeCell ref="L119:L120"/>
    <mergeCell ref="N119:N120"/>
    <mergeCell ref="E60:F60"/>
    <mergeCell ref="E61:F61"/>
    <mergeCell ref="E62:F62"/>
    <mergeCell ref="E71:F71"/>
    <mergeCell ref="E76:F76"/>
    <mergeCell ref="E77:F77"/>
    <mergeCell ref="E67:F67"/>
    <mergeCell ref="E68:F68"/>
    <mergeCell ref="E69:F69"/>
    <mergeCell ref="E70:F70"/>
    <mergeCell ref="B73:P73"/>
    <mergeCell ref="N74:N75"/>
    <mergeCell ref="O74:O75"/>
    <mergeCell ref="O119:O120"/>
    <mergeCell ref="P119:P120"/>
    <mergeCell ref="J119:J120"/>
    <mergeCell ref="B74:B75"/>
    <mergeCell ref="D74:D75"/>
    <mergeCell ref="E74:F75"/>
    <mergeCell ref="K119:K120"/>
    <mergeCell ref="E285:F285"/>
    <mergeCell ref="E286:F286"/>
    <mergeCell ref="E287:F287"/>
    <mergeCell ref="E288:F288"/>
    <mergeCell ref="E289:F289"/>
    <mergeCell ref="E274:F274"/>
    <mergeCell ref="E275:F275"/>
    <mergeCell ref="E276:F276"/>
    <mergeCell ref="E277:F277"/>
    <mergeCell ref="E278:F278"/>
    <mergeCell ref="E279:F279"/>
    <mergeCell ref="E280:F280"/>
    <mergeCell ref="E281:F281"/>
    <mergeCell ref="E282:F282"/>
    <mergeCell ref="E283:F283"/>
    <mergeCell ref="E284:F284"/>
    <mergeCell ref="E264:F264"/>
    <mergeCell ref="E265:F265"/>
    <mergeCell ref="E266:F266"/>
    <mergeCell ref="E272:F272"/>
    <mergeCell ref="E273:F273"/>
    <mergeCell ref="E267:F267"/>
    <mergeCell ref="E268:F268"/>
    <mergeCell ref="E269:F269"/>
    <mergeCell ref="E270:F270"/>
    <mergeCell ref="E271:F271"/>
    <mergeCell ref="E262:F262"/>
    <mergeCell ref="E263:F263"/>
    <mergeCell ref="E222:F222"/>
    <mergeCell ref="E223:F223"/>
    <mergeCell ref="E224:F224"/>
    <mergeCell ref="E225:F225"/>
    <mergeCell ref="E226:F226"/>
    <mergeCell ref="E227:F227"/>
    <mergeCell ref="E228:F228"/>
    <mergeCell ref="E229:F229"/>
    <mergeCell ref="E230:F230"/>
    <mergeCell ref="E231:F231"/>
    <mergeCell ref="E232:F232"/>
    <mergeCell ref="E233:F233"/>
    <mergeCell ref="E234:F234"/>
    <mergeCell ref="E235:F235"/>
    <mergeCell ref="E236:F236"/>
    <mergeCell ref="E237:F237"/>
    <mergeCell ref="E238:F238"/>
    <mergeCell ref="E249:F249"/>
    <mergeCell ref="E259:F259"/>
    <mergeCell ref="E260:F260"/>
    <mergeCell ref="E261:F261"/>
    <mergeCell ref="E253:F253"/>
    <mergeCell ref="E40:F40"/>
    <mergeCell ref="E41:F41"/>
    <mergeCell ref="E42:F42"/>
    <mergeCell ref="E53:F53"/>
    <mergeCell ref="E54:F54"/>
    <mergeCell ref="E56:F56"/>
    <mergeCell ref="E57:F57"/>
    <mergeCell ref="E58:F58"/>
    <mergeCell ref="E34:F34"/>
    <mergeCell ref="E47:F47"/>
    <mergeCell ref="E48:F48"/>
    <mergeCell ref="E49:F49"/>
    <mergeCell ref="E50:F50"/>
    <mergeCell ref="E51:F51"/>
    <mergeCell ref="E39:F39"/>
    <mergeCell ref="E43:F43"/>
    <mergeCell ref="E44:F44"/>
    <mergeCell ref="E45:F45"/>
    <mergeCell ref="E46:F46"/>
    <mergeCell ref="E52:F52"/>
    <mergeCell ref="E38:F38"/>
    <mergeCell ref="G74:I74"/>
    <mergeCell ref="J74:J75"/>
    <mergeCell ref="K74:K75"/>
    <mergeCell ref="B117:P117"/>
    <mergeCell ref="E106:F106"/>
    <mergeCell ref="E107:F107"/>
    <mergeCell ref="E108:F108"/>
    <mergeCell ref="E114:F114"/>
    <mergeCell ref="E80:F80"/>
    <mergeCell ref="E81:F81"/>
    <mergeCell ref="E82:F82"/>
    <mergeCell ref="E83:F83"/>
    <mergeCell ref="E84:F84"/>
    <mergeCell ref="E86:F86"/>
    <mergeCell ref="P74:P75"/>
    <mergeCell ref="E97:F97"/>
    <mergeCell ref="E109:F109"/>
    <mergeCell ref="E110:F110"/>
    <mergeCell ref="E90:F90"/>
    <mergeCell ref="E91:F91"/>
    <mergeCell ref="E92:F92"/>
    <mergeCell ref="E210:F210"/>
    <mergeCell ref="E138:F138"/>
    <mergeCell ref="E139:F139"/>
    <mergeCell ref="B206:N206"/>
    <mergeCell ref="B207:P207"/>
    <mergeCell ref="B161:N161"/>
    <mergeCell ref="B205:N205"/>
    <mergeCell ref="B163:B164"/>
    <mergeCell ref="D163:D164"/>
    <mergeCell ref="G163:I163"/>
    <mergeCell ref="J163:J164"/>
    <mergeCell ref="K163:K164"/>
    <mergeCell ref="L163:L164"/>
    <mergeCell ref="P208:P209"/>
    <mergeCell ref="B208:B209"/>
    <mergeCell ref="D208:D209"/>
    <mergeCell ref="G208:I208"/>
    <mergeCell ref="J208:J209"/>
    <mergeCell ref="K208:K209"/>
    <mergeCell ref="L208:L209"/>
    <mergeCell ref="N208:N209"/>
    <mergeCell ref="O208:O209"/>
    <mergeCell ref="N163:N164"/>
    <mergeCell ref="O163:O164"/>
    <mergeCell ref="B8:P8"/>
    <mergeCell ref="B2:P3"/>
    <mergeCell ref="B9:O9"/>
    <mergeCell ref="L4:P4"/>
    <mergeCell ref="B4:K4"/>
    <mergeCell ref="B31:B32"/>
    <mergeCell ref="D31:D32"/>
    <mergeCell ref="E31:F32"/>
    <mergeCell ref="N31:N32"/>
    <mergeCell ref="O31:O32"/>
    <mergeCell ref="P31:P32"/>
    <mergeCell ref="G31:I31"/>
    <mergeCell ref="C31:C32"/>
    <mergeCell ref="L31:L32"/>
    <mergeCell ref="M31:M32"/>
    <mergeCell ref="B18:O18"/>
    <mergeCell ref="B21:O21"/>
    <mergeCell ref="L23:O23"/>
    <mergeCell ref="E30:F30"/>
    <mergeCell ref="B29:P29"/>
    <mergeCell ref="G30:I30"/>
    <mergeCell ref="J31:J32"/>
    <mergeCell ref="K31:K32"/>
    <mergeCell ref="B19:O19"/>
    <mergeCell ref="G293:I293"/>
    <mergeCell ref="E293:F293"/>
    <mergeCell ref="E297:I297"/>
    <mergeCell ref="E100:F100"/>
    <mergeCell ref="E101:F101"/>
    <mergeCell ref="E102:F102"/>
    <mergeCell ref="E103:F103"/>
    <mergeCell ref="E104:F104"/>
    <mergeCell ref="E134:F134"/>
    <mergeCell ref="E122:F122"/>
    <mergeCell ref="E123:F123"/>
    <mergeCell ref="E124:F124"/>
    <mergeCell ref="E130:F130"/>
    <mergeCell ref="E131:F131"/>
    <mergeCell ref="E132:F132"/>
    <mergeCell ref="E121:F121"/>
    <mergeCell ref="E212:F212"/>
    <mergeCell ref="E213:F213"/>
    <mergeCell ref="B162:P162"/>
    <mergeCell ref="E216:F216"/>
    <mergeCell ref="E163:E164"/>
    <mergeCell ref="F163:F164"/>
    <mergeCell ref="E142:F142"/>
    <mergeCell ref="E143:F143"/>
    <mergeCell ref="B1:P1"/>
    <mergeCell ref="C301:G301"/>
    <mergeCell ref="H301:I301"/>
    <mergeCell ref="C302:G302"/>
    <mergeCell ref="H302:I302"/>
    <mergeCell ref="C303:G303"/>
    <mergeCell ref="H303:I303"/>
    <mergeCell ref="C304:G304"/>
    <mergeCell ref="H304:I304"/>
    <mergeCell ref="B22:O22"/>
    <mergeCell ref="C119:C120"/>
    <mergeCell ref="M119:M120"/>
    <mergeCell ref="C163:C164"/>
    <mergeCell ref="M163:M164"/>
    <mergeCell ref="C208:C209"/>
    <mergeCell ref="M208:M209"/>
    <mergeCell ref="L74:L75"/>
    <mergeCell ref="E125:F125"/>
    <mergeCell ref="E126:F126"/>
    <mergeCell ref="E127:F127"/>
    <mergeCell ref="E128:F128"/>
    <mergeCell ref="E111:F111"/>
    <mergeCell ref="E112:F112"/>
    <mergeCell ref="E113:F113"/>
    <mergeCell ref="C305:G305"/>
    <mergeCell ref="H305:I305"/>
    <mergeCell ref="C306:G306"/>
    <mergeCell ref="H306:I306"/>
    <mergeCell ref="C307:G307"/>
    <mergeCell ref="H307:I307"/>
    <mergeCell ref="C308:G308"/>
    <mergeCell ref="H308:I308"/>
    <mergeCell ref="C300:G300"/>
    <mergeCell ref="H300:I300"/>
  </mergeCells>
  <conditionalFormatting sqref="N165:N169 N175:N203">
    <cfRule type="expression" dxfId="31" priority="83" stopIfTrue="1">
      <formula>$Q165="Ok"</formula>
    </cfRule>
    <cfRule type="expression" dxfId="30" priority="84" stopIfTrue="1">
      <formula>$Q165="Nok"</formula>
    </cfRule>
  </conditionalFormatting>
  <conditionalFormatting sqref="K301:K302 K304:K306">
    <cfRule type="cellIs" dxfId="29" priority="73" operator="equal">
      <formula>"Não Validado"</formula>
    </cfRule>
    <cfRule type="cellIs" dxfId="28" priority="74" operator="equal">
      <formula>"Validado"</formula>
    </cfRule>
  </conditionalFormatting>
  <conditionalFormatting sqref="K301">
    <cfRule type="cellIs" dxfId="27" priority="69" operator="equal">
      <formula>"Não Validado"</formula>
    </cfRule>
    <cfRule type="cellIs" dxfId="26" priority="70" operator="equal">
      <formula>"Validado"</formula>
    </cfRule>
  </conditionalFormatting>
  <conditionalFormatting sqref="K307">
    <cfRule type="cellIs" dxfId="25" priority="65" operator="equal">
      <formula>"Não Validado"</formula>
    </cfRule>
    <cfRule type="cellIs" dxfId="24" priority="66" operator="equal">
      <formula>"Validado"</formula>
    </cfRule>
  </conditionalFormatting>
  <conditionalFormatting sqref="N171">
    <cfRule type="expression" dxfId="23" priority="51" stopIfTrue="1">
      <formula>$Q171="Ok"</formula>
    </cfRule>
    <cfRule type="expression" dxfId="22" priority="52" stopIfTrue="1">
      <formula>$Q171="Nok"</formula>
    </cfRule>
  </conditionalFormatting>
  <conditionalFormatting sqref="K308">
    <cfRule type="cellIs" dxfId="21" priority="55" operator="equal">
      <formula>"Não Validado"</formula>
    </cfRule>
    <cfRule type="cellIs" dxfId="20" priority="56" operator="equal">
      <formula>"Validado"</formula>
    </cfRule>
  </conditionalFormatting>
  <conditionalFormatting sqref="N170">
    <cfRule type="expression" dxfId="19" priority="53" stopIfTrue="1">
      <formula>$Q170="Ok"</formula>
    </cfRule>
    <cfRule type="expression" dxfId="18" priority="54" stopIfTrue="1">
      <formula>$Q170="Nok"</formula>
    </cfRule>
  </conditionalFormatting>
  <conditionalFormatting sqref="N172">
    <cfRule type="expression" dxfId="17" priority="49" stopIfTrue="1">
      <formula>$Q172="Ok"</formula>
    </cfRule>
    <cfRule type="expression" dxfId="16" priority="50" stopIfTrue="1">
      <formula>$Q172="Nok"</formula>
    </cfRule>
  </conditionalFormatting>
  <conditionalFormatting sqref="N173">
    <cfRule type="expression" dxfId="15" priority="47" stopIfTrue="1">
      <formula>$Q173="Ok"</formula>
    </cfRule>
    <cfRule type="expression" dxfId="14" priority="48" stopIfTrue="1">
      <formula>$Q173="Nok"</formula>
    </cfRule>
  </conditionalFormatting>
  <conditionalFormatting sqref="N174">
    <cfRule type="expression" dxfId="13" priority="45" stopIfTrue="1">
      <formula>$Q174="Ok"</formula>
    </cfRule>
    <cfRule type="expression" dxfId="12" priority="46" stopIfTrue="1">
      <formula>$Q174="Nok"</formula>
    </cfRule>
  </conditionalFormatting>
  <conditionalFormatting sqref="N204">
    <cfRule type="expression" dxfId="11" priority="31" stopIfTrue="1">
      <formula>$Q204="Ok"</formula>
    </cfRule>
    <cfRule type="expression" dxfId="10" priority="32" stopIfTrue="1">
      <formula>$Q204="Nok"</formula>
    </cfRule>
  </conditionalFormatting>
  <conditionalFormatting sqref="K303">
    <cfRule type="cellIs" dxfId="9" priority="21" operator="equal">
      <formula>"Não Validado"</formula>
    </cfRule>
    <cfRule type="cellIs" dxfId="8" priority="22" operator="equal">
      <formula>"Validado"</formula>
    </cfRule>
  </conditionalFormatting>
  <conditionalFormatting sqref="U294">
    <cfRule type="cellIs" dxfId="7" priority="2" operator="equal">
      <formula>"Não Validado"</formula>
    </cfRule>
    <cfRule type="cellIs" dxfId="6" priority="3" operator="equal">
      <formula>"Validado"</formula>
    </cfRule>
  </conditionalFormatting>
  <conditionalFormatting sqref="U293 U295:U298">
    <cfRule type="cellIs" dxfId="5" priority="10" operator="equal">
      <formula>"Não Validado"</formula>
    </cfRule>
    <cfRule type="cellIs" dxfId="4" priority="11" operator="equal">
      <formula>"Validado"</formula>
    </cfRule>
  </conditionalFormatting>
  <conditionalFormatting sqref="U293">
    <cfRule type="cellIs" dxfId="3" priority="8" operator="equal">
      <formula>"Não Validado"</formula>
    </cfRule>
    <cfRule type="cellIs" dxfId="2" priority="9" operator="equal">
      <formula>"Validado"</formula>
    </cfRule>
  </conditionalFormatting>
  <conditionalFormatting sqref="G295">
    <cfRule type="expression" dxfId="1" priority="88">
      <formula>$P$292&gt;5%</formula>
    </cfRule>
  </conditionalFormatting>
  <conditionalFormatting sqref="G293">
    <cfRule type="expression" dxfId="0" priority="1">
      <formula>$P$292&gt;5%</formula>
    </cfRule>
  </conditionalFormatting>
  <dataValidations count="7">
    <dataValidation type="list" allowBlank="1" showInputMessage="1" showErrorMessage="1" sqref="E76:E115 E210:E289 E33:E71 E121:E160 F165:F204">
      <formula1>"Agente Cultural,Terceiros"</formula1>
    </dataValidation>
    <dataValidation type="list" allowBlank="1" showInputMessage="1" showErrorMessage="1" sqref="J33:J71 J121:J160 J76:J115 J165:J204 J210:J289">
      <formula1>"unidade, cento, milheiro, serviço, cachê, diária, semana, mês, minuto, hora, período, kilograma, grama, metro, m2, m3, litro, filme, página, folha, pacote, spot, receita/dia, m2/dia, instalação, obra, parte, polo, título"</formula1>
    </dataValidation>
    <dataValidation type="list" allowBlank="1" showInputMessage="1" showErrorMessage="1" sqref="F23">
      <formula1>"Sim,Não"</formula1>
    </dataValidation>
    <dataValidation type="list" allowBlank="1" showInputMessage="1" showErrorMessage="1" sqref="E165:E204">
      <formula1>"Individual,Grupo/Banda"</formula1>
    </dataValidation>
    <dataValidation type="list" allowBlank="1" showInputMessage="1" showErrorMessage="1" sqref="G76:I115 G121:I160 G165:I204 G210:I289 G33:I71">
      <formula1>$AB$1</formula1>
    </dataValidation>
    <dataValidation type="list" allowBlank="1" showInputMessage="1" showErrorMessage="1" sqref="D7">
      <formula1>"Pessoa Física,Pessoa Jurídica"</formula1>
    </dataValidation>
    <dataValidation type="list" allowBlank="1" showInputMessage="1" showErrorMessage="1" sqref="G7:K7">
      <formula1>"Planos anuais ou plurianuais - Manutenção de grupos artísticos, Planos anuais ou plurianuais - Voltados a equipamentos de cultura, Planos anuais ou plurianuais - Outros"</formula1>
    </dataValidation>
  </dataValidations>
  <printOptions horizontalCentered="1" verticalCentered="1"/>
  <pageMargins left="0.23622047244094488" right="0.23622047244094488" top="0.74803149606299213" bottom="0.74803149606299213" header="0.31496062992125984" footer="0.31496062992125984"/>
  <pageSetup paperSize="9" scale="58" fitToHeight="0" orientation="landscape" r:id="rId1"/>
  <headerFooter>
    <oddFooter>&amp;LPortaria SEC nº YYY/2020 - V20200326001&amp;CPreenchida em: &amp;D &amp;T&amp;R&amp;F - &amp;A - Página &amp;P de &amp;N</oddFooter>
  </headerFooter>
  <rowBreaks count="5" manualBreakCount="5">
    <brk id="27" min="1" max="10" man="1"/>
    <brk id="72" min="1" max="10" man="1"/>
    <brk id="116" min="1" max="10" man="1"/>
    <brk id="161" min="1" max="10" man="1"/>
    <brk id="206" min="1" max="1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Plan2">
    <pageSetUpPr autoPageBreaks="0" fitToPage="1"/>
  </sheetPr>
  <dimension ref="B1:M214"/>
  <sheetViews>
    <sheetView showGridLines="0" topLeftCell="A76" zoomScale="90" zoomScaleNormal="90" workbookViewId="0">
      <selection activeCell="F10" sqref="F10"/>
    </sheetView>
  </sheetViews>
  <sheetFormatPr defaultRowHeight="15" outlineLevelRow="1" x14ac:dyDescent="0.25"/>
  <cols>
    <col min="1" max="1" width="1.42578125" customWidth="1"/>
    <col min="2" max="2" width="5.42578125" customWidth="1"/>
    <col min="3" max="3" width="23.28515625" style="1" customWidth="1"/>
    <col min="4" max="4" width="26.7109375" style="47" customWidth="1"/>
    <col min="5" max="5" width="16.28515625" style="1" customWidth="1"/>
    <col min="6" max="6" width="20.42578125" style="133" customWidth="1"/>
    <col min="7" max="7" width="18.5703125" style="133" customWidth="1"/>
    <col min="8" max="8" width="15.42578125" style="128" customWidth="1"/>
    <col min="9" max="9" width="16.42578125" style="1" customWidth="1"/>
    <col min="10" max="10" width="17.28515625" style="1" customWidth="1"/>
    <col min="11" max="11" width="36.85546875" style="1" customWidth="1"/>
    <col min="12" max="12" width="15.85546875" customWidth="1"/>
    <col min="13" max="13" width="37.42578125" hidden="1" customWidth="1"/>
    <col min="14" max="14" width="5.7109375" customWidth="1"/>
    <col min="15" max="15" width="5" customWidth="1"/>
  </cols>
  <sheetData>
    <row r="1" spans="2:13" s="46" customFormat="1" ht="31.5" customHeight="1" x14ac:dyDescent="0.25">
      <c r="B1" s="163" t="s">
        <v>88</v>
      </c>
      <c r="C1" s="163"/>
      <c r="D1" s="163"/>
      <c r="E1" s="163"/>
      <c r="F1" s="163"/>
      <c r="G1" s="163"/>
      <c r="H1" s="163"/>
      <c r="I1" s="163"/>
      <c r="J1" s="163"/>
      <c r="K1" s="163"/>
      <c r="L1" s="276"/>
    </row>
    <row r="2" spans="2:13" ht="12.75" customHeight="1" x14ac:dyDescent="0.25">
      <c r="B2" s="277" t="s">
        <v>77</v>
      </c>
      <c r="C2" s="277"/>
      <c r="D2" s="277"/>
      <c r="E2" s="277"/>
      <c r="F2" s="277"/>
      <c r="G2" s="277"/>
      <c r="H2" s="277"/>
      <c r="I2" s="277"/>
      <c r="J2" s="277"/>
      <c r="K2" s="277"/>
      <c r="L2" s="276"/>
      <c r="M2" s="45"/>
    </row>
    <row r="3" spans="2:13" ht="79.5" customHeight="1" x14ac:dyDescent="0.25">
      <c r="B3" s="277"/>
      <c r="C3" s="277"/>
      <c r="D3" s="277"/>
      <c r="E3" s="277"/>
      <c r="F3" s="277"/>
      <c r="G3" s="277"/>
      <c r="H3" s="277"/>
      <c r="I3" s="277"/>
      <c r="J3" s="277"/>
      <c r="K3" s="277"/>
      <c r="L3" s="276"/>
      <c r="M3" s="51"/>
    </row>
    <row r="4" spans="2:13" ht="36.75" customHeight="1" x14ac:dyDescent="0.25">
      <c r="B4" s="278" t="s">
        <v>73</v>
      </c>
      <c r="C4" s="278"/>
      <c r="D4" s="278"/>
      <c r="E4" s="279" t="str">
        <f>IF( 'Planilha Rec. Incentivados- LIC'!D5="", "", 'Planilha Rec. Incentivados- LIC'!D5 )</f>
        <v/>
      </c>
      <c r="F4" s="279"/>
      <c r="G4" s="279"/>
      <c r="H4" s="279"/>
      <c r="I4" s="279"/>
      <c r="J4" s="279"/>
      <c r="K4" s="279"/>
      <c r="L4" s="276"/>
    </row>
    <row r="5" spans="2:13" s="46" customFormat="1" ht="36" customHeight="1" x14ac:dyDescent="0.25">
      <c r="B5" s="278" t="s">
        <v>31</v>
      </c>
      <c r="C5" s="278"/>
      <c r="D5" s="278"/>
      <c r="E5" s="280" t="str">
        <f>IF( 'Planilha Rec. Incentivados- LIC'!D6="", "", 'Planilha Rec. Incentivados- LIC'!D6 )</f>
        <v/>
      </c>
      <c r="F5" s="280"/>
      <c r="G5" s="280"/>
      <c r="H5" s="280"/>
      <c r="I5" s="280"/>
      <c r="J5" s="280"/>
      <c r="K5" s="280"/>
      <c r="L5" s="86"/>
    </row>
    <row r="6" spans="2:13" ht="38.25" customHeight="1" x14ac:dyDescent="0.25">
      <c r="B6" s="285" t="s">
        <v>21</v>
      </c>
      <c r="C6" s="285"/>
      <c r="D6" s="285"/>
      <c r="E6" s="285"/>
      <c r="F6" s="285"/>
      <c r="G6" s="285"/>
      <c r="H6" s="285"/>
      <c r="I6" s="285"/>
      <c r="J6" s="285"/>
      <c r="K6" s="285"/>
    </row>
    <row r="7" spans="2:13" s="46" customFormat="1" ht="88.5" customHeight="1" x14ac:dyDescent="0.25">
      <c r="B7" s="120"/>
      <c r="C7" s="121" t="s">
        <v>44</v>
      </c>
      <c r="D7" s="145" t="s">
        <v>43</v>
      </c>
      <c r="E7" s="146" t="s">
        <v>49</v>
      </c>
      <c r="F7" s="146" t="s">
        <v>61</v>
      </c>
      <c r="G7" s="146" t="s">
        <v>62</v>
      </c>
      <c r="H7" s="147" t="s">
        <v>53</v>
      </c>
      <c r="I7" s="148" t="s">
        <v>51</v>
      </c>
      <c r="J7" s="122" t="s">
        <v>54</v>
      </c>
      <c r="K7" s="122" t="s">
        <v>75</v>
      </c>
    </row>
    <row r="8" spans="2:13" ht="63" customHeight="1" x14ac:dyDescent="0.25">
      <c r="B8" s="17" t="s">
        <v>8</v>
      </c>
      <c r="C8" s="17" t="s">
        <v>3</v>
      </c>
      <c r="D8" s="18" t="s">
        <v>42</v>
      </c>
      <c r="E8" s="18" t="s">
        <v>7</v>
      </c>
      <c r="F8" s="18" t="s">
        <v>47</v>
      </c>
      <c r="G8" s="18" t="s">
        <v>48</v>
      </c>
      <c r="H8" s="18" t="s">
        <v>50</v>
      </c>
      <c r="I8" s="18" t="s">
        <v>4</v>
      </c>
      <c r="J8" s="18" t="s">
        <v>5</v>
      </c>
      <c r="K8" s="18" t="s">
        <v>20</v>
      </c>
    </row>
    <row r="9" spans="2:13" x14ac:dyDescent="0.25">
      <c r="B9" s="123">
        <f>'Planilha Rec. Incentivados- LIC'!B289+1</f>
        <v>240</v>
      </c>
      <c r="C9" s="124"/>
      <c r="D9" s="124"/>
      <c r="E9" s="93"/>
      <c r="F9" s="141"/>
      <c r="G9" s="137"/>
      <c r="H9" s="127" t="str">
        <f>IF(OR(ISBLANK(C9),ISBLANK(G9)),"",F9*G9)</f>
        <v/>
      </c>
      <c r="I9" s="100"/>
      <c r="J9" s="119" t="str">
        <f>IF(OR(ISBLANK(C9),ISBLANK(G9)),"",F9*G9*I9)</f>
        <v/>
      </c>
      <c r="K9" s="20"/>
    </row>
    <row r="10" spans="2:13" x14ac:dyDescent="0.25">
      <c r="B10" s="123">
        <f>B9+1</f>
        <v>241</v>
      </c>
      <c r="C10" s="134"/>
      <c r="D10" s="125"/>
      <c r="E10" s="93"/>
      <c r="F10" s="141"/>
      <c r="G10" s="126"/>
      <c r="H10" s="127" t="str">
        <f t="shared" ref="H10:H73" si="0">IF(OR(ISBLANK(C10),ISBLANK(G10)),"",F10*G10)</f>
        <v/>
      </c>
      <c r="I10" s="100"/>
      <c r="J10" s="119" t="str">
        <f t="shared" ref="J10:J73" si="1">IF(OR(ISBLANK(C10),ISBLANK(G10)),"",F10*G10*I10)</f>
        <v/>
      </c>
      <c r="K10" s="20"/>
    </row>
    <row r="11" spans="2:13" x14ac:dyDescent="0.25">
      <c r="B11" s="123">
        <f t="shared" ref="B11:B74" si="2">B10+1</f>
        <v>242</v>
      </c>
      <c r="C11" s="125"/>
      <c r="D11" s="125"/>
      <c r="E11" s="93"/>
      <c r="F11" s="141"/>
      <c r="G11" s="126"/>
      <c r="H11" s="127" t="str">
        <f t="shared" si="0"/>
        <v/>
      </c>
      <c r="I11" s="100"/>
      <c r="J11" s="119" t="str">
        <f t="shared" si="1"/>
        <v/>
      </c>
      <c r="K11" s="20"/>
    </row>
    <row r="12" spans="2:13" x14ac:dyDescent="0.25">
      <c r="B12" s="123">
        <f t="shared" si="2"/>
        <v>243</v>
      </c>
      <c r="C12" s="125"/>
      <c r="D12" s="125"/>
      <c r="E12" s="93"/>
      <c r="F12" s="141"/>
      <c r="G12" s="126"/>
      <c r="H12" s="127" t="str">
        <f t="shared" si="0"/>
        <v/>
      </c>
      <c r="I12" s="100"/>
      <c r="J12" s="119" t="str">
        <f t="shared" si="1"/>
        <v/>
      </c>
      <c r="K12" s="20"/>
    </row>
    <row r="13" spans="2:13" x14ac:dyDescent="0.25">
      <c r="B13" s="123">
        <f t="shared" si="2"/>
        <v>244</v>
      </c>
      <c r="C13" s="125"/>
      <c r="D13" s="125"/>
      <c r="E13" s="93"/>
      <c r="F13" s="141"/>
      <c r="G13" s="126"/>
      <c r="H13" s="127" t="str">
        <f t="shared" si="0"/>
        <v/>
      </c>
      <c r="I13" s="100"/>
      <c r="J13" s="119" t="str">
        <f t="shared" si="1"/>
        <v/>
      </c>
      <c r="K13" s="20"/>
    </row>
    <row r="14" spans="2:13" x14ac:dyDescent="0.25">
      <c r="B14" s="123">
        <f t="shared" si="2"/>
        <v>245</v>
      </c>
      <c r="C14" s="125"/>
      <c r="D14" s="125"/>
      <c r="E14" s="93"/>
      <c r="F14" s="141"/>
      <c r="G14" s="126"/>
      <c r="H14" s="127" t="str">
        <f t="shared" si="0"/>
        <v/>
      </c>
      <c r="I14" s="100"/>
      <c r="J14" s="119" t="str">
        <f t="shared" si="1"/>
        <v/>
      </c>
      <c r="K14" s="20"/>
    </row>
    <row r="15" spans="2:13" x14ac:dyDescent="0.25">
      <c r="B15" s="123">
        <f t="shared" si="2"/>
        <v>246</v>
      </c>
      <c r="C15" s="125"/>
      <c r="D15" s="125"/>
      <c r="E15" s="93"/>
      <c r="F15" s="141"/>
      <c r="G15" s="126"/>
      <c r="H15" s="127" t="str">
        <f t="shared" si="0"/>
        <v/>
      </c>
      <c r="I15" s="100"/>
      <c r="J15" s="119" t="str">
        <f>IF(OR(ISBLANK(C15),ISBLANK(G15)),"",F15*G15*I15)</f>
        <v/>
      </c>
      <c r="K15" s="20"/>
    </row>
    <row r="16" spans="2:13" x14ac:dyDescent="0.25">
      <c r="B16" s="123">
        <f t="shared" si="2"/>
        <v>247</v>
      </c>
      <c r="C16" s="125"/>
      <c r="D16" s="125"/>
      <c r="E16" s="93"/>
      <c r="F16" s="141"/>
      <c r="G16" s="126"/>
      <c r="H16" s="127" t="str">
        <f t="shared" si="0"/>
        <v/>
      </c>
      <c r="I16" s="100"/>
      <c r="J16" s="119" t="str">
        <f t="shared" si="1"/>
        <v/>
      </c>
      <c r="K16" s="20"/>
    </row>
    <row r="17" spans="2:11" x14ac:dyDescent="0.25">
      <c r="B17" s="123">
        <f t="shared" si="2"/>
        <v>248</v>
      </c>
      <c r="C17" s="125"/>
      <c r="D17" s="125"/>
      <c r="E17" s="93"/>
      <c r="F17" s="141"/>
      <c r="G17" s="126"/>
      <c r="H17" s="127" t="str">
        <f t="shared" si="0"/>
        <v/>
      </c>
      <c r="I17" s="100"/>
      <c r="J17" s="119" t="str">
        <f t="shared" si="1"/>
        <v/>
      </c>
      <c r="K17" s="20"/>
    </row>
    <row r="18" spans="2:11" x14ac:dyDescent="0.25">
      <c r="B18" s="123">
        <f t="shared" si="2"/>
        <v>249</v>
      </c>
      <c r="C18" s="102"/>
      <c r="D18" s="102"/>
      <c r="E18" s="93"/>
      <c r="F18" s="141"/>
      <c r="G18" s="126"/>
      <c r="H18" s="127" t="str">
        <f t="shared" si="0"/>
        <v/>
      </c>
      <c r="I18" s="100"/>
      <c r="J18" s="119" t="str">
        <f t="shared" si="1"/>
        <v/>
      </c>
      <c r="K18" s="20"/>
    </row>
    <row r="19" spans="2:11" x14ac:dyDescent="0.25">
      <c r="B19" s="123">
        <f t="shared" si="2"/>
        <v>250</v>
      </c>
      <c r="C19" s="102"/>
      <c r="D19" s="102"/>
      <c r="E19" s="93"/>
      <c r="F19" s="141"/>
      <c r="G19" s="126"/>
      <c r="H19" s="127" t="str">
        <f t="shared" si="0"/>
        <v/>
      </c>
      <c r="I19" s="100"/>
      <c r="J19" s="119" t="str">
        <f t="shared" si="1"/>
        <v/>
      </c>
      <c r="K19" s="20"/>
    </row>
    <row r="20" spans="2:11" x14ac:dyDescent="0.25">
      <c r="B20" s="123">
        <f t="shared" si="2"/>
        <v>251</v>
      </c>
      <c r="C20" s="102"/>
      <c r="D20" s="102"/>
      <c r="E20" s="93"/>
      <c r="F20" s="141"/>
      <c r="G20" s="126"/>
      <c r="H20" s="127" t="str">
        <f t="shared" si="0"/>
        <v/>
      </c>
      <c r="I20" s="100"/>
      <c r="J20" s="119" t="str">
        <f t="shared" si="1"/>
        <v/>
      </c>
      <c r="K20" s="20"/>
    </row>
    <row r="21" spans="2:11" x14ac:dyDescent="0.25">
      <c r="B21" s="123">
        <f t="shared" si="2"/>
        <v>252</v>
      </c>
      <c r="C21" s="102"/>
      <c r="D21" s="102"/>
      <c r="E21" s="93"/>
      <c r="F21" s="141"/>
      <c r="G21" s="126"/>
      <c r="H21" s="127" t="str">
        <f t="shared" si="0"/>
        <v/>
      </c>
      <c r="I21" s="100"/>
      <c r="J21" s="119" t="str">
        <f t="shared" si="1"/>
        <v/>
      </c>
      <c r="K21" s="20"/>
    </row>
    <row r="22" spans="2:11" x14ac:dyDescent="0.25">
      <c r="B22" s="123">
        <f t="shared" si="2"/>
        <v>253</v>
      </c>
      <c r="C22" s="102"/>
      <c r="D22" s="102"/>
      <c r="E22" s="93"/>
      <c r="F22" s="141"/>
      <c r="G22" s="126"/>
      <c r="H22" s="127" t="str">
        <f t="shared" si="0"/>
        <v/>
      </c>
      <c r="I22" s="100"/>
      <c r="J22" s="119" t="str">
        <f t="shared" si="1"/>
        <v/>
      </c>
      <c r="K22" s="20"/>
    </row>
    <row r="23" spans="2:11" x14ac:dyDescent="0.25">
      <c r="B23" s="123">
        <f t="shared" si="2"/>
        <v>254</v>
      </c>
      <c r="C23" s="102"/>
      <c r="D23" s="102"/>
      <c r="E23" s="93"/>
      <c r="F23" s="141"/>
      <c r="G23" s="126"/>
      <c r="H23" s="127" t="str">
        <f t="shared" si="0"/>
        <v/>
      </c>
      <c r="I23" s="100"/>
      <c r="J23" s="119" t="str">
        <f t="shared" si="1"/>
        <v/>
      </c>
      <c r="K23" s="20"/>
    </row>
    <row r="24" spans="2:11" x14ac:dyDescent="0.25">
      <c r="B24" s="123">
        <f t="shared" si="2"/>
        <v>255</v>
      </c>
      <c r="C24" s="102"/>
      <c r="D24" s="102"/>
      <c r="E24" s="93"/>
      <c r="F24" s="141"/>
      <c r="G24" s="126"/>
      <c r="H24" s="127" t="str">
        <f t="shared" si="0"/>
        <v/>
      </c>
      <c r="I24" s="100"/>
      <c r="J24" s="119" t="str">
        <f t="shared" si="1"/>
        <v/>
      </c>
      <c r="K24" s="20"/>
    </row>
    <row r="25" spans="2:11" x14ac:dyDescent="0.25">
      <c r="B25" s="123">
        <f t="shared" si="2"/>
        <v>256</v>
      </c>
      <c r="C25" s="102"/>
      <c r="D25" s="102"/>
      <c r="E25" s="93"/>
      <c r="F25" s="141"/>
      <c r="G25" s="126"/>
      <c r="H25" s="127" t="str">
        <f t="shared" si="0"/>
        <v/>
      </c>
      <c r="I25" s="100"/>
      <c r="J25" s="119" t="str">
        <f t="shared" si="1"/>
        <v/>
      </c>
      <c r="K25" s="20"/>
    </row>
    <row r="26" spans="2:11" x14ac:dyDescent="0.25">
      <c r="B26" s="123">
        <f t="shared" si="2"/>
        <v>257</v>
      </c>
      <c r="C26" s="102"/>
      <c r="D26" s="102"/>
      <c r="E26" s="93"/>
      <c r="F26" s="141"/>
      <c r="G26" s="126"/>
      <c r="H26" s="127" t="str">
        <f t="shared" si="0"/>
        <v/>
      </c>
      <c r="I26" s="100"/>
      <c r="J26" s="119" t="str">
        <f t="shared" si="1"/>
        <v/>
      </c>
      <c r="K26" s="20"/>
    </row>
    <row r="27" spans="2:11" x14ac:dyDescent="0.25">
      <c r="B27" s="123">
        <f t="shared" si="2"/>
        <v>258</v>
      </c>
      <c r="C27" s="102"/>
      <c r="D27" s="102"/>
      <c r="E27" s="93"/>
      <c r="F27" s="141"/>
      <c r="G27" s="126"/>
      <c r="H27" s="127" t="str">
        <f t="shared" si="0"/>
        <v/>
      </c>
      <c r="I27" s="100"/>
      <c r="J27" s="119" t="str">
        <f t="shared" si="1"/>
        <v/>
      </c>
      <c r="K27" s="20"/>
    </row>
    <row r="28" spans="2:11" x14ac:dyDescent="0.25">
      <c r="B28" s="123">
        <f t="shared" si="2"/>
        <v>259</v>
      </c>
      <c r="C28" s="102"/>
      <c r="D28" s="102"/>
      <c r="E28" s="93"/>
      <c r="F28" s="141"/>
      <c r="G28" s="126"/>
      <c r="H28" s="127" t="str">
        <f t="shared" si="0"/>
        <v/>
      </c>
      <c r="I28" s="100"/>
      <c r="J28" s="119" t="str">
        <f t="shared" si="1"/>
        <v/>
      </c>
      <c r="K28" s="20"/>
    </row>
    <row r="29" spans="2:11" x14ac:dyDescent="0.25">
      <c r="B29" s="123">
        <f t="shared" si="2"/>
        <v>260</v>
      </c>
      <c r="C29" s="102"/>
      <c r="D29" s="102"/>
      <c r="E29" s="93"/>
      <c r="F29" s="141"/>
      <c r="G29" s="126"/>
      <c r="H29" s="127" t="str">
        <f t="shared" si="0"/>
        <v/>
      </c>
      <c r="I29" s="100"/>
      <c r="J29" s="119" t="str">
        <f t="shared" si="1"/>
        <v/>
      </c>
      <c r="K29" s="20"/>
    </row>
    <row r="30" spans="2:11" x14ac:dyDescent="0.25">
      <c r="B30" s="123">
        <f t="shared" si="2"/>
        <v>261</v>
      </c>
      <c r="C30" s="102"/>
      <c r="D30" s="102"/>
      <c r="E30" s="93"/>
      <c r="F30" s="141"/>
      <c r="G30" s="126"/>
      <c r="H30" s="127" t="str">
        <f t="shared" si="0"/>
        <v/>
      </c>
      <c r="I30" s="100"/>
      <c r="J30" s="119" t="str">
        <f t="shared" si="1"/>
        <v/>
      </c>
      <c r="K30" s="20"/>
    </row>
    <row r="31" spans="2:11" x14ac:dyDescent="0.25">
      <c r="B31" s="123">
        <f t="shared" si="2"/>
        <v>262</v>
      </c>
      <c r="C31" s="102"/>
      <c r="D31" s="102"/>
      <c r="E31" s="93"/>
      <c r="F31" s="141"/>
      <c r="G31" s="126"/>
      <c r="H31" s="127" t="str">
        <f t="shared" si="0"/>
        <v/>
      </c>
      <c r="I31" s="100"/>
      <c r="J31" s="119" t="str">
        <f t="shared" si="1"/>
        <v/>
      </c>
      <c r="K31" s="20"/>
    </row>
    <row r="32" spans="2:11" x14ac:dyDescent="0.25">
      <c r="B32" s="123">
        <f t="shared" si="2"/>
        <v>263</v>
      </c>
      <c r="C32" s="102"/>
      <c r="D32" s="102"/>
      <c r="E32" s="93"/>
      <c r="F32" s="141"/>
      <c r="G32" s="126"/>
      <c r="H32" s="127" t="str">
        <f t="shared" si="0"/>
        <v/>
      </c>
      <c r="I32" s="100"/>
      <c r="J32" s="119" t="str">
        <f t="shared" si="1"/>
        <v/>
      </c>
      <c r="K32" s="20"/>
    </row>
    <row r="33" spans="2:11" x14ac:dyDescent="0.25">
      <c r="B33" s="123">
        <f t="shared" si="2"/>
        <v>264</v>
      </c>
      <c r="C33" s="102"/>
      <c r="D33" s="102"/>
      <c r="E33" s="93"/>
      <c r="F33" s="141"/>
      <c r="G33" s="126"/>
      <c r="H33" s="127" t="str">
        <f t="shared" si="0"/>
        <v/>
      </c>
      <c r="I33" s="100"/>
      <c r="J33" s="119" t="str">
        <f t="shared" si="1"/>
        <v/>
      </c>
      <c r="K33" s="20"/>
    </row>
    <row r="34" spans="2:11" x14ac:dyDescent="0.25">
      <c r="B34" s="123">
        <f t="shared" si="2"/>
        <v>265</v>
      </c>
      <c r="C34" s="102"/>
      <c r="D34" s="102"/>
      <c r="E34" s="93"/>
      <c r="F34" s="141"/>
      <c r="G34" s="126"/>
      <c r="H34" s="127" t="str">
        <f t="shared" si="0"/>
        <v/>
      </c>
      <c r="I34" s="100"/>
      <c r="J34" s="119" t="str">
        <f t="shared" si="1"/>
        <v/>
      </c>
      <c r="K34" s="20"/>
    </row>
    <row r="35" spans="2:11" x14ac:dyDescent="0.25">
      <c r="B35" s="123">
        <f t="shared" si="2"/>
        <v>266</v>
      </c>
      <c r="C35" s="102"/>
      <c r="D35" s="102"/>
      <c r="E35" s="93"/>
      <c r="F35" s="141"/>
      <c r="G35" s="126"/>
      <c r="H35" s="127" t="str">
        <f t="shared" si="0"/>
        <v/>
      </c>
      <c r="I35" s="100"/>
      <c r="J35" s="119" t="str">
        <f t="shared" si="1"/>
        <v/>
      </c>
      <c r="K35" s="20"/>
    </row>
    <row r="36" spans="2:11" x14ac:dyDescent="0.25">
      <c r="B36" s="123">
        <f t="shared" si="2"/>
        <v>267</v>
      </c>
      <c r="C36" s="102"/>
      <c r="D36" s="102"/>
      <c r="E36" s="93"/>
      <c r="F36" s="141"/>
      <c r="G36" s="126"/>
      <c r="H36" s="127" t="str">
        <f t="shared" si="0"/>
        <v/>
      </c>
      <c r="I36" s="100"/>
      <c r="J36" s="119" t="str">
        <f t="shared" si="1"/>
        <v/>
      </c>
      <c r="K36" s="20"/>
    </row>
    <row r="37" spans="2:11" x14ac:dyDescent="0.25">
      <c r="B37" s="123">
        <f t="shared" si="2"/>
        <v>268</v>
      </c>
      <c r="C37" s="102"/>
      <c r="D37" s="102"/>
      <c r="E37" s="93"/>
      <c r="F37" s="141"/>
      <c r="G37" s="126"/>
      <c r="H37" s="127" t="str">
        <f t="shared" si="0"/>
        <v/>
      </c>
      <c r="I37" s="100"/>
      <c r="J37" s="119" t="str">
        <f t="shared" si="1"/>
        <v/>
      </c>
      <c r="K37" s="20"/>
    </row>
    <row r="38" spans="2:11" x14ac:dyDescent="0.25">
      <c r="B38" s="123">
        <f t="shared" si="2"/>
        <v>269</v>
      </c>
      <c r="C38" s="102"/>
      <c r="D38" s="102"/>
      <c r="E38" s="93"/>
      <c r="F38" s="141"/>
      <c r="G38" s="126"/>
      <c r="H38" s="127" t="str">
        <f t="shared" si="0"/>
        <v/>
      </c>
      <c r="I38" s="100"/>
      <c r="J38" s="119" t="str">
        <f t="shared" si="1"/>
        <v/>
      </c>
      <c r="K38" s="20"/>
    </row>
    <row r="39" spans="2:11" x14ac:dyDescent="0.25">
      <c r="B39" s="123">
        <f t="shared" si="2"/>
        <v>270</v>
      </c>
      <c r="C39" s="102"/>
      <c r="D39" s="102"/>
      <c r="E39" s="93"/>
      <c r="F39" s="141"/>
      <c r="G39" s="126"/>
      <c r="H39" s="127" t="str">
        <f t="shared" si="0"/>
        <v/>
      </c>
      <c r="I39" s="100"/>
      <c r="J39" s="119" t="str">
        <f t="shared" si="1"/>
        <v/>
      </c>
      <c r="K39" s="20"/>
    </row>
    <row r="40" spans="2:11" x14ac:dyDescent="0.25">
      <c r="B40" s="123">
        <f t="shared" si="2"/>
        <v>271</v>
      </c>
      <c r="C40" s="102"/>
      <c r="D40" s="102"/>
      <c r="E40" s="93"/>
      <c r="F40" s="141"/>
      <c r="G40" s="126"/>
      <c r="H40" s="127" t="str">
        <f t="shared" si="0"/>
        <v/>
      </c>
      <c r="I40" s="100"/>
      <c r="J40" s="119" t="str">
        <f t="shared" si="1"/>
        <v/>
      </c>
      <c r="K40" s="20"/>
    </row>
    <row r="41" spans="2:11" x14ac:dyDescent="0.25">
      <c r="B41" s="123">
        <f t="shared" si="2"/>
        <v>272</v>
      </c>
      <c r="C41" s="102"/>
      <c r="D41" s="102"/>
      <c r="E41" s="93"/>
      <c r="F41" s="141"/>
      <c r="G41" s="126"/>
      <c r="H41" s="127" t="str">
        <f t="shared" si="0"/>
        <v/>
      </c>
      <c r="I41" s="100"/>
      <c r="J41" s="119" t="str">
        <f t="shared" si="1"/>
        <v/>
      </c>
      <c r="K41" s="20"/>
    </row>
    <row r="42" spans="2:11" x14ac:dyDescent="0.25">
      <c r="B42" s="123">
        <f t="shared" si="2"/>
        <v>273</v>
      </c>
      <c r="C42" s="102"/>
      <c r="D42" s="102"/>
      <c r="E42" s="93"/>
      <c r="F42" s="141"/>
      <c r="G42" s="126"/>
      <c r="H42" s="127" t="str">
        <f t="shared" si="0"/>
        <v/>
      </c>
      <c r="I42" s="100"/>
      <c r="J42" s="119" t="str">
        <f t="shared" si="1"/>
        <v/>
      </c>
      <c r="K42" s="20"/>
    </row>
    <row r="43" spans="2:11" x14ac:dyDescent="0.25">
      <c r="B43" s="123">
        <f t="shared" si="2"/>
        <v>274</v>
      </c>
      <c r="C43" s="102"/>
      <c r="D43" s="102"/>
      <c r="E43" s="93"/>
      <c r="F43" s="141"/>
      <c r="G43" s="126"/>
      <c r="H43" s="127" t="str">
        <f t="shared" si="0"/>
        <v/>
      </c>
      <c r="I43" s="100"/>
      <c r="J43" s="119" t="str">
        <f t="shared" si="1"/>
        <v/>
      </c>
      <c r="K43" s="20"/>
    </row>
    <row r="44" spans="2:11" x14ac:dyDescent="0.25">
      <c r="B44" s="123">
        <f t="shared" si="2"/>
        <v>275</v>
      </c>
      <c r="C44" s="102"/>
      <c r="D44" s="102"/>
      <c r="E44" s="93"/>
      <c r="F44" s="141"/>
      <c r="G44" s="126"/>
      <c r="H44" s="127" t="str">
        <f t="shared" si="0"/>
        <v/>
      </c>
      <c r="I44" s="100"/>
      <c r="J44" s="119" t="str">
        <f t="shared" si="1"/>
        <v/>
      </c>
      <c r="K44" s="20"/>
    </row>
    <row r="45" spans="2:11" x14ac:dyDescent="0.25">
      <c r="B45" s="123">
        <f t="shared" si="2"/>
        <v>276</v>
      </c>
      <c r="C45" s="102"/>
      <c r="D45" s="102"/>
      <c r="E45" s="93"/>
      <c r="F45" s="141"/>
      <c r="G45" s="126"/>
      <c r="H45" s="127" t="str">
        <f t="shared" si="0"/>
        <v/>
      </c>
      <c r="I45" s="100"/>
      <c r="J45" s="119" t="str">
        <f t="shared" si="1"/>
        <v/>
      </c>
      <c r="K45" s="20"/>
    </row>
    <row r="46" spans="2:11" x14ac:dyDescent="0.25">
      <c r="B46" s="123">
        <f t="shared" si="2"/>
        <v>277</v>
      </c>
      <c r="C46" s="102"/>
      <c r="D46" s="102"/>
      <c r="E46" s="93"/>
      <c r="F46" s="141"/>
      <c r="G46" s="126"/>
      <c r="H46" s="127" t="str">
        <f t="shared" si="0"/>
        <v/>
      </c>
      <c r="I46" s="100"/>
      <c r="J46" s="119" t="str">
        <f t="shared" si="1"/>
        <v/>
      </c>
      <c r="K46" s="20"/>
    </row>
    <row r="47" spans="2:11" x14ac:dyDescent="0.25">
      <c r="B47" s="123">
        <f t="shared" si="2"/>
        <v>278</v>
      </c>
      <c r="C47" s="102"/>
      <c r="D47" s="102"/>
      <c r="E47" s="93"/>
      <c r="F47" s="141"/>
      <c r="G47" s="126"/>
      <c r="H47" s="127" t="str">
        <f t="shared" si="0"/>
        <v/>
      </c>
      <c r="I47" s="100"/>
      <c r="J47" s="119" t="str">
        <f t="shared" si="1"/>
        <v/>
      </c>
      <c r="K47" s="20"/>
    </row>
    <row r="48" spans="2:11" x14ac:dyDescent="0.25">
      <c r="B48" s="123">
        <f t="shared" si="2"/>
        <v>279</v>
      </c>
      <c r="C48" s="102"/>
      <c r="D48" s="102"/>
      <c r="E48" s="93"/>
      <c r="F48" s="141"/>
      <c r="G48" s="126"/>
      <c r="H48" s="127" t="str">
        <f t="shared" si="0"/>
        <v/>
      </c>
      <c r="I48" s="100"/>
      <c r="J48" s="119" t="str">
        <f t="shared" si="1"/>
        <v/>
      </c>
      <c r="K48" s="20"/>
    </row>
    <row r="49" spans="2:11" x14ac:dyDescent="0.25">
      <c r="B49" s="123">
        <f t="shared" si="2"/>
        <v>280</v>
      </c>
      <c r="C49" s="102"/>
      <c r="D49" s="102"/>
      <c r="E49" s="93"/>
      <c r="F49" s="141"/>
      <c r="G49" s="126"/>
      <c r="H49" s="127" t="str">
        <f t="shared" si="0"/>
        <v/>
      </c>
      <c r="I49" s="100"/>
      <c r="J49" s="119" t="str">
        <f t="shared" si="1"/>
        <v/>
      </c>
      <c r="K49" s="20"/>
    </row>
    <row r="50" spans="2:11" x14ac:dyDescent="0.25">
      <c r="B50" s="123">
        <f t="shared" si="2"/>
        <v>281</v>
      </c>
      <c r="C50" s="102"/>
      <c r="D50" s="102"/>
      <c r="E50" s="93"/>
      <c r="F50" s="141"/>
      <c r="G50" s="126"/>
      <c r="H50" s="127" t="str">
        <f t="shared" si="0"/>
        <v/>
      </c>
      <c r="I50" s="100"/>
      <c r="J50" s="119" t="str">
        <f t="shared" si="1"/>
        <v/>
      </c>
      <c r="K50" s="20"/>
    </row>
    <row r="51" spans="2:11" x14ac:dyDescent="0.25">
      <c r="B51" s="123">
        <f t="shared" si="2"/>
        <v>282</v>
      </c>
      <c r="C51" s="102"/>
      <c r="D51" s="102"/>
      <c r="E51" s="93"/>
      <c r="F51" s="141"/>
      <c r="G51" s="126"/>
      <c r="H51" s="127" t="str">
        <f t="shared" si="0"/>
        <v/>
      </c>
      <c r="I51" s="100"/>
      <c r="J51" s="119" t="str">
        <f t="shared" si="1"/>
        <v/>
      </c>
      <c r="K51" s="20"/>
    </row>
    <row r="52" spans="2:11" x14ac:dyDescent="0.25">
      <c r="B52" s="123">
        <f t="shared" si="2"/>
        <v>283</v>
      </c>
      <c r="C52" s="102"/>
      <c r="D52" s="102"/>
      <c r="E52" s="93"/>
      <c r="F52" s="141"/>
      <c r="G52" s="126"/>
      <c r="H52" s="127" t="str">
        <f t="shared" si="0"/>
        <v/>
      </c>
      <c r="I52" s="100"/>
      <c r="J52" s="119" t="str">
        <f t="shared" si="1"/>
        <v/>
      </c>
      <c r="K52" s="20"/>
    </row>
    <row r="53" spans="2:11" x14ac:dyDescent="0.25">
      <c r="B53" s="123">
        <f t="shared" si="2"/>
        <v>284</v>
      </c>
      <c r="C53" s="102"/>
      <c r="D53" s="102"/>
      <c r="E53" s="93"/>
      <c r="F53" s="141"/>
      <c r="G53" s="126"/>
      <c r="H53" s="127" t="str">
        <f t="shared" si="0"/>
        <v/>
      </c>
      <c r="I53" s="100"/>
      <c r="J53" s="119" t="str">
        <f t="shared" si="1"/>
        <v/>
      </c>
      <c r="K53" s="20"/>
    </row>
    <row r="54" spans="2:11" x14ac:dyDescent="0.25">
      <c r="B54" s="123">
        <f t="shared" si="2"/>
        <v>285</v>
      </c>
      <c r="C54" s="102"/>
      <c r="D54" s="102"/>
      <c r="E54" s="93"/>
      <c r="F54" s="141"/>
      <c r="G54" s="126"/>
      <c r="H54" s="127" t="str">
        <f t="shared" si="0"/>
        <v/>
      </c>
      <c r="I54" s="100"/>
      <c r="J54" s="119" t="str">
        <f t="shared" si="1"/>
        <v/>
      </c>
      <c r="K54" s="20"/>
    </row>
    <row r="55" spans="2:11" x14ac:dyDescent="0.25">
      <c r="B55" s="123">
        <f t="shared" si="2"/>
        <v>286</v>
      </c>
      <c r="C55" s="102"/>
      <c r="D55" s="102"/>
      <c r="E55" s="93"/>
      <c r="F55" s="141"/>
      <c r="G55" s="126"/>
      <c r="H55" s="127" t="str">
        <f t="shared" si="0"/>
        <v/>
      </c>
      <c r="I55" s="100"/>
      <c r="J55" s="119" t="str">
        <f t="shared" si="1"/>
        <v/>
      </c>
      <c r="K55" s="20"/>
    </row>
    <row r="56" spans="2:11" x14ac:dyDescent="0.25">
      <c r="B56" s="123">
        <f t="shared" si="2"/>
        <v>287</v>
      </c>
      <c r="C56" s="102"/>
      <c r="D56" s="102"/>
      <c r="E56" s="93"/>
      <c r="F56" s="141"/>
      <c r="G56" s="126"/>
      <c r="H56" s="127" t="str">
        <f t="shared" si="0"/>
        <v/>
      </c>
      <c r="I56" s="100"/>
      <c r="J56" s="119" t="str">
        <f t="shared" si="1"/>
        <v/>
      </c>
      <c r="K56" s="20"/>
    </row>
    <row r="57" spans="2:11" x14ac:dyDescent="0.25">
      <c r="B57" s="123">
        <f t="shared" si="2"/>
        <v>288</v>
      </c>
      <c r="C57" s="102"/>
      <c r="D57" s="102"/>
      <c r="E57" s="93"/>
      <c r="F57" s="141"/>
      <c r="G57" s="126"/>
      <c r="H57" s="127" t="str">
        <f t="shared" si="0"/>
        <v/>
      </c>
      <c r="I57" s="100"/>
      <c r="J57" s="119" t="str">
        <f t="shared" si="1"/>
        <v/>
      </c>
      <c r="K57" s="20"/>
    </row>
    <row r="58" spans="2:11" x14ac:dyDescent="0.25">
      <c r="B58" s="123">
        <f t="shared" si="2"/>
        <v>289</v>
      </c>
      <c r="C58" s="102"/>
      <c r="D58" s="102"/>
      <c r="E58" s="93"/>
      <c r="F58" s="141"/>
      <c r="G58" s="126"/>
      <c r="H58" s="127" t="str">
        <f t="shared" si="0"/>
        <v/>
      </c>
      <c r="I58" s="100"/>
      <c r="J58" s="119" t="str">
        <f t="shared" si="1"/>
        <v/>
      </c>
      <c r="K58" s="20"/>
    </row>
    <row r="59" spans="2:11" x14ac:dyDescent="0.25">
      <c r="B59" s="123">
        <f t="shared" si="2"/>
        <v>290</v>
      </c>
      <c r="C59" s="102"/>
      <c r="D59" s="102"/>
      <c r="E59" s="93"/>
      <c r="F59" s="141"/>
      <c r="G59" s="126"/>
      <c r="H59" s="127" t="str">
        <f t="shared" si="0"/>
        <v/>
      </c>
      <c r="I59" s="100"/>
      <c r="J59" s="119" t="str">
        <f t="shared" si="1"/>
        <v/>
      </c>
      <c r="K59" s="20"/>
    </row>
    <row r="60" spans="2:11" x14ac:dyDescent="0.25">
      <c r="B60" s="123">
        <f t="shared" si="2"/>
        <v>291</v>
      </c>
      <c r="C60" s="102"/>
      <c r="D60" s="102"/>
      <c r="E60" s="93"/>
      <c r="F60" s="141"/>
      <c r="G60" s="126"/>
      <c r="H60" s="127" t="str">
        <f t="shared" si="0"/>
        <v/>
      </c>
      <c r="I60" s="100"/>
      <c r="J60" s="119" t="str">
        <f t="shared" si="1"/>
        <v/>
      </c>
      <c r="K60" s="20"/>
    </row>
    <row r="61" spans="2:11" x14ac:dyDescent="0.25">
      <c r="B61" s="123">
        <f t="shared" si="2"/>
        <v>292</v>
      </c>
      <c r="C61" s="102"/>
      <c r="D61" s="102"/>
      <c r="E61" s="93"/>
      <c r="F61" s="141"/>
      <c r="G61" s="126"/>
      <c r="H61" s="127" t="str">
        <f t="shared" si="0"/>
        <v/>
      </c>
      <c r="I61" s="100"/>
      <c r="J61" s="119" t="str">
        <f t="shared" si="1"/>
        <v/>
      </c>
      <c r="K61" s="20"/>
    </row>
    <row r="62" spans="2:11" x14ac:dyDescent="0.25">
      <c r="B62" s="123">
        <f t="shared" si="2"/>
        <v>293</v>
      </c>
      <c r="C62" s="102"/>
      <c r="D62" s="102"/>
      <c r="E62" s="93"/>
      <c r="F62" s="141"/>
      <c r="G62" s="126"/>
      <c r="H62" s="127" t="str">
        <f t="shared" si="0"/>
        <v/>
      </c>
      <c r="I62" s="100"/>
      <c r="J62" s="119" t="str">
        <f t="shared" si="1"/>
        <v/>
      </c>
      <c r="K62" s="20"/>
    </row>
    <row r="63" spans="2:11" x14ac:dyDescent="0.25">
      <c r="B63" s="123">
        <f t="shared" si="2"/>
        <v>294</v>
      </c>
      <c r="C63" s="102"/>
      <c r="D63" s="102"/>
      <c r="E63" s="93"/>
      <c r="F63" s="141"/>
      <c r="G63" s="126"/>
      <c r="H63" s="127" t="str">
        <f t="shared" si="0"/>
        <v/>
      </c>
      <c r="I63" s="100"/>
      <c r="J63" s="119" t="str">
        <f t="shared" si="1"/>
        <v/>
      </c>
      <c r="K63" s="20"/>
    </row>
    <row r="64" spans="2:11" x14ac:dyDescent="0.25">
      <c r="B64" s="123">
        <f t="shared" si="2"/>
        <v>295</v>
      </c>
      <c r="C64" s="102"/>
      <c r="D64" s="102"/>
      <c r="E64" s="93"/>
      <c r="F64" s="141"/>
      <c r="G64" s="126"/>
      <c r="H64" s="127" t="str">
        <f t="shared" si="0"/>
        <v/>
      </c>
      <c r="I64" s="100"/>
      <c r="J64" s="119" t="str">
        <f t="shared" si="1"/>
        <v/>
      </c>
      <c r="K64" s="20"/>
    </row>
    <row r="65" spans="2:11" x14ac:dyDescent="0.25">
      <c r="B65" s="123">
        <f t="shared" si="2"/>
        <v>296</v>
      </c>
      <c r="C65" s="102"/>
      <c r="D65" s="102"/>
      <c r="E65" s="93"/>
      <c r="F65" s="141"/>
      <c r="G65" s="126"/>
      <c r="H65" s="127" t="str">
        <f t="shared" si="0"/>
        <v/>
      </c>
      <c r="I65" s="100"/>
      <c r="J65" s="119" t="str">
        <f t="shared" si="1"/>
        <v/>
      </c>
      <c r="K65" s="20"/>
    </row>
    <row r="66" spans="2:11" x14ac:dyDescent="0.25">
      <c r="B66" s="123">
        <f t="shared" si="2"/>
        <v>297</v>
      </c>
      <c r="C66" s="102"/>
      <c r="D66" s="102"/>
      <c r="E66" s="93"/>
      <c r="F66" s="141"/>
      <c r="G66" s="126"/>
      <c r="H66" s="127" t="str">
        <f t="shared" si="0"/>
        <v/>
      </c>
      <c r="I66" s="100"/>
      <c r="J66" s="119" t="str">
        <f t="shared" si="1"/>
        <v/>
      </c>
      <c r="K66" s="20"/>
    </row>
    <row r="67" spans="2:11" x14ac:dyDescent="0.25">
      <c r="B67" s="123">
        <f t="shared" si="2"/>
        <v>298</v>
      </c>
      <c r="C67" s="102"/>
      <c r="D67" s="102"/>
      <c r="E67" s="93"/>
      <c r="F67" s="141"/>
      <c r="G67" s="126"/>
      <c r="H67" s="127" t="str">
        <f t="shared" si="0"/>
        <v/>
      </c>
      <c r="I67" s="100"/>
      <c r="J67" s="119" t="str">
        <f t="shared" si="1"/>
        <v/>
      </c>
      <c r="K67" s="20"/>
    </row>
    <row r="68" spans="2:11" x14ac:dyDescent="0.25">
      <c r="B68" s="123">
        <f t="shared" si="2"/>
        <v>299</v>
      </c>
      <c r="C68" s="102"/>
      <c r="D68" s="102"/>
      <c r="E68" s="93"/>
      <c r="F68" s="141"/>
      <c r="G68" s="126"/>
      <c r="H68" s="127" t="str">
        <f t="shared" si="0"/>
        <v/>
      </c>
      <c r="I68" s="100"/>
      <c r="J68" s="119" t="str">
        <f t="shared" si="1"/>
        <v/>
      </c>
      <c r="K68" s="20"/>
    </row>
    <row r="69" spans="2:11" x14ac:dyDescent="0.25">
      <c r="B69" s="123">
        <f t="shared" si="2"/>
        <v>300</v>
      </c>
      <c r="C69" s="102"/>
      <c r="D69" s="102"/>
      <c r="E69" s="93"/>
      <c r="F69" s="141"/>
      <c r="G69" s="126"/>
      <c r="H69" s="127" t="str">
        <f t="shared" si="0"/>
        <v/>
      </c>
      <c r="I69" s="100"/>
      <c r="J69" s="119" t="str">
        <f t="shared" si="1"/>
        <v/>
      </c>
      <c r="K69" s="20"/>
    </row>
    <row r="70" spans="2:11" x14ac:dyDescent="0.25">
      <c r="B70" s="123">
        <f t="shared" si="2"/>
        <v>301</v>
      </c>
      <c r="C70" s="102"/>
      <c r="D70" s="102"/>
      <c r="E70" s="93"/>
      <c r="F70" s="141"/>
      <c r="G70" s="126"/>
      <c r="H70" s="127" t="str">
        <f t="shared" si="0"/>
        <v/>
      </c>
      <c r="I70" s="100"/>
      <c r="J70" s="119" t="str">
        <f t="shared" si="1"/>
        <v/>
      </c>
      <c r="K70" s="20"/>
    </row>
    <row r="71" spans="2:11" x14ac:dyDescent="0.25">
      <c r="B71" s="123">
        <f t="shared" si="2"/>
        <v>302</v>
      </c>
      <c r="C71" s="102"/>
      <c r="D71" s="102"/>
      <c r="E71" s="93"/>
      <c r="F71" s="141"/>
      <c r="G71" s="126"/>
      <c r="H71" s="127" t="str">
        <f t="shared" si="0"/>
        <v/>
      </c>
      <c r="I71" s="100"/>
      <c r="J71" s="119" t="str">
        <f t="shared" si="1"/>
        <v/>
      </c>
      <c r="K71" s="20"/>
    </row>
    <row r="72" spans="2:11" x14ac:dyDescent="0.25">
      <c r="B72" s="123">
        <f t="shared" si="2"/>
        <v>303</v>
      </c>
      <c r="C72" s="102"/>
      <c r="D72" s="102"/>
      <c r="E72" s="93"/>
      <c r="F72" s="141"/>
      <c r="G72" s="126"/>
      <c r="H72" s="127" t="str">
        <f t="shared" si="0"/>
        <v/>
      </c>
      <c r="I72" s="100"/>
      <c r="J72" s="119" t="str">
        <f t="shared" si="1"/>
        <v/>
      </c>
      <c r="K72" s="20"/>
    </row>
    <row r="73" spans="2:11" x14ac:dyDescent="0.25">
      <c r="B73" s="123">
        <f t="shared" si="2"/>
        <v>304</v>
      </c>
      <c r="C73" s="102"/>
      <c r="D73" s="102"/>
      <c r="E73" s="93"/>
      <c r="F73" s="141"/>
      <c r="G73" s="126"/>
      <c r="H73" s="127" t="str">
        <f t="shared" si="0"/>
        <v/>
      </c>
      <c r="I73" s="100"/>
      <c r="J73" s="119" t="str">
        <f t="shared" si="1"/>
        <v/>
      </c>
      <c r="K73" s="20"/>
    </row>
    <row r="74" spans="2:11" x14ac:dyDescent="0.25">
      <c r="B74" s="123">
        <f t="shared" si="2"/>
        <v>305</v>
      </c>
      <c r="C74" s="102"/>
      <c r="D74" s="102"/>
      <c r="E74" s="93"/>
      <c r="F74" s="141"/>
      <c r="G74" s="126"/>
      <c r="H74" s="127" t="str">
        <f t="shared" ref="H74:H107" si="3">IF(OR(ISBLANK(C74),ISBLANK(G74)),"",F74*G74)</f>
        <v/>
      </c>
      <c r="I74" s="100"/>
      <c r="J74" s="119" t="str">
        <f t="shared" ref="J74:J107" si="4">IF(OR(ISBLANK(C74),ISBLANK(G74)),"",F74*G74*I74)</f>
        <v/>
      </c>
      <c r="K74" s="20"/>
    </row>
    <row r="75" spans="2:11" x14ac:dyDescent="0.25">
      <c r="B75" s="123">
        <f t="shared" ref="B75:B138" si="5">B74+1</f>
        <v>306</v>
      </c>
      <c r="C75" s="102"/>
      <c r="D75" s="102"/>
      <c r="E75" s="93"/>
      <c r="F75" s="141"/>
      <c r="G75" s="126"/>
      <c r="H75" s="127" t="str">
        <f t="shared" si="3"/>
        <v/>
      </c>
      <c r="I75" s="100"/>
      <c r="J75" s="119" t="str">
        <f t="shared" si="4"/>
        <v/>
      </c>
      <c r="K75" s="20"/>
    </row>
    <row r="76" spans="2:11" x14ac:dyDescent="0.25">
      <c r="B76" s="123">
        <f t="shared" si="5"/>
        <v>307</v>
      </c>
      <c r="C76" s="102"/>
      <c r="D76" s="102"/>
      <c r="E76" s="93"/>
      <c r="F76" s="141"/>
      <c r="G76" s="126"/>
      <c r="H76" s="127" t="str">
        <f t="shared" si="3"/>
        <v/>
      </c>
      <c r="I76" s="100"/>
      <c r="J76" s="119" t="str">
        <f t="shared" si="4"/>
        <v/>
      </c>
      <c r="K76" s="20"/>
    </row>
    <row r="77" spans="2:11" x14ac:dyDescent="0.25">
      <c r="B77" s="123">
        <f t="shared" si="5"/>
        <v>308</v>
      </c>
      <c r="C77" s="102"/>
      <c r="D77" s="102"/>
      <c r="E77" s="93"/>
      <c r="F77" s="141"/>
      <c r="G77" s="126"/>
      <c r="H77" s="127" t="str">
        <f t="shared" si="3"/>
        <v/>
      </c>
      <c r="I77" s="100"/>
      <c r="J77" s="119" t="str">
        <f t="shared" si="4"/>
        <v/>
      </c>
      <c r="K77" s="20"/>
    </row>
    <row r="78" spans="2:11" x14ac:dyDescent="0.25">
      <c r="B78" s="123">
        <f t="shared" si="5"/>
        <v>309</v>
      </c>
      <c r="C78" s="102"/>
      <c r="D78" s="102"/>
      <c r="E78" s="93"/>
      <c r="F78" s="141"/>
      <c r="G78" s="126"/>
      <c r="H78" s="127" t="str">
        <f t="shared" si="3"/>
        <v/>
      </c>
      <c r="I78" s="100"/>
      <c r="J78" s="119" t="str">
        <f t="shared" si="4"/>
        <v/>
      </c>
      <c r="K78" s="20"/>
    </row>
    <row r="79" spans="2:11" x14ac:dyDescent="0.25">
      <c r="B79" s="123">
        <f t="shared" si="5"/>
        <v>310</v>
      </c>
      <c r="C79" s="102"/>
      <c r="D79" s="102"/>
      <c r="E79" s="93"/>
      <c r="F79" s="141"/>
      <c r="G79" s="126"/>
      <c r="H79" s="127" t="str">
        <f t="shared" si="3"/>
        <v/>
      </c>
      <c r="I79" s="100"/>
      <c r="J79" s="119" t="str">
        <f t="shared" si="4"/>
        <v/>
      </c>
      <c r="K79" s="20"/>
    </row>
    <row r="80" spans="2:11" x14ac:dyDescent="0.25">
      <c r="B80" s="123">
        <f t="shared" si="5"/>
        <v>311</v>
      </c>
      <c r="C80" s="102"/>
      <c r="D80" s="102"/>
      <c r="E80" s="93"/>
      <c r="F80" s="141"/>
      <c r="G80" s="126"/>
      <c r="H80" s="127" t="str">
        <f t="shared" si="3"/>
        <v/>
      </c>
      <c r="I80" s="100"/>
      <c r="J80" s="119" t="str">
        <f t="shared" si="4"/>
        <v/>
      </c>
      <c r="K80" s="20"/>
    </row>
    <row r="81" spans="2:11" x14ac:dyDescent="0.25">
      <c r="B81" s="123">
        <f t="shared" si="5"/>
        <v>312</v>
      </c>
      <c r="C81" s="102"/>
      <c r="D81" s="102"/>
      <c r="E81" s="93"/>
      <c r="F81" s="141"/>
      <c r="G81" s="126"/>
      <c r="H81" s="127" t="str">
        <f t="shared" si="3"/>
        <v/>
      </c>
      <c r="I81" s="100"/>
      <c r="J81" s="119" t="str">
        <f t="shared" si="4"/>
        <v/>
      </c>
      <c r="K81" s="20"/>
    </row>
    <row r="82" spans="2:11" x14ac:dyDescent="0.25">
      <c r="B82" s="123">
        <f t="shared" si="5"/>
        <v>313</v>
      </c>
      <c r="C82" s="102"/>
      <c r="D82" s="102"/>
      <c r="E82" s="93"/>
      <c r="F82" s="141"/>
      <c r="G82" s="126"/>
      <c r="H82" s="127" t="str">
        <f t="shared" si="3"/>
        <v/>
      </c>
      <c r="I82" s="100"/>
      <c r="J82" s="119" t="str">
        <f t="shared" si="4"/>
        <v/>
      </c>
      <c r="K82" s="20"/>
    </row>
    <row r="83" spans="2:11" x14ac:dyDescent="0.25">
      <c r="B83" s="123">
        <f t="shared" si="5"/>
        <v>314</v>
      </c>
      <c r="C83" s="102"/>
      <c r="D83" s="102"/>
      <c r="E83" s="93"/>
      <c r="F83" s="141"/>
      <c r="G83" s="126"/>
      <c r="H83" s="127" t="str">
        <f t="shared" si="3"/>
        <v/>
      </c>
      <c r="I83" s="100"/>
      <c r="J83" s="119" t="str">
        <f t="shared" si="4"/>
        <v/>
      </c>
      <c r="K83" s="20"/>
    </row>
    <row r="84" spans="2:11" x14ac:dyDescent="0.25">
      <c r="B84" s="123">
        <f t="shared" si="5"/>
        <v>315</v>
      </c>
      <c r="C84" s="102"/>
      <c r="D84" s="102"/>
      <c r="E84" s="93"/>
      <c r="F84" s="141"/>
      <c r="G84" s="126"/>
      <c r="H84" s="127" t="str">
        <f t="shared" si="3"/>
        <v/>
      </c>
      <c r="I84" s="100"/>
      <c r="J84" s="119" t="str">
        <f t="shared" si="4"/>
        <v/>
      </c>
      <c r="K84" s="20"/>
    </row>
    <row r="85" spans="2:11" x14ac:dyDescent="0.25">
      <c r="B85" s="123">
        <f t="shared" si="5"/>
        <v>316</v>
      </c>
      <c r="C85" s="102"/>
      <c r="D85" s="102"/>
      <c r="E85" s="93"/>
      <c r="F85" s="141"/>
      <c r="G85" s="126"/>
      <c r="H85" s="127" t="str">
        <f t="shared" si="3"/>
        <v/>
      </c>
      <c r="I85" s="100"/>
      <c r="J85" s="119" t="str">
        <f t="shared" si="4"/>
        <v/>
      </c>
      <c r="K85" s="20"/>
    </row>
    <row r="86" spans="2:11" x14ac:dyDescent="0.25">
      <c r="B86" s="123">
        <f t="shared" si="5"/>
        <v>317</v>
      </c>
      <c r="C86" s="102"/>
      <c r="D86" s="102"/>
      <c r="E86" s="93"/>
      <c r="F86" s="141"/>
      <c r="G86" s="126"/>
      <c r="H86" s="127" t="str">
        <f t="shared" si="3"/>
        <v/>
      </c>
      <c r="I86" s="100"/>
      <c r="J86" s="119" t="str">
        <f t="shared" si="4"/>
        <v/>
      </c>
      <c r="K86" s="20"/>
    </row>
    <row r="87" spans="2:11" x14ac:dyDescent="0.25">
      <c r="B87" s="123">
        <f t="shared" si="5"/>
        <v>318</v>
      </c>
      <c r="C87" s="102"/>
      <c r="D87" s="102"/>
      <c r="E87" s="93"/>
      <c r="F87" s="141"/>
      <c r="G87" s="126"/>
      <c r="H87" s="127" t="str">
        <f t="shared" si="3"/>
        <v/>
      </c>
      <c r="I87" s="100"/>
      <c r="J87" s="119" t="str">
        <f t="shared" si="4"/>
        <v/>
      </c>
      <c r="K87" s="20"/>
    </row>
    <row r="88" spans="2:11" x14ac:dyDescent="0.25">
      <c r="B88" s="123">
        <f t="shared" si="5"/>
        <v>319</v>
      </c>
      <c r="C88" s="102"/>
      <c r="D88" s="102"/>
      <c r="E88" s="93"/>
      <c r="F88" s="141"/>
      <c r="G88" s="126"/>
      <c r="H88" s="127" t="str">
        <f t="shared" si="3"/>
        <v/>
      </c>
      <c r="I88" s="100"/>
      <c r="J88" s="119" t="str">
        <f t="shared" si="4"/>
        <v/>
      </c>
      <c r="K88" s="20"/>
    </row>
    <row r="89" spans="2:11" x14ac:dyDescent="0.25">
      <c r="B89" s="123">
        <f t="shared" si="5"/>
        <v>320</v>
      </c>
      <c r="C89" s="102"/>
      <c r="D89" s="102"/>
      <c r="E89" s="93"/>
      <c r="F89" s="141"/>
      <c r="G89" s="126"/>
      <c r="H89" s="127" t="str">
        <f t="shared" si="3"/>
        <v/>
      </c>
      <c r="I89" s="100"/>
      <c r="J89" s="119" t="str">
        <f t="shared" si="4"/>
        <v/>
      </c>
      <c r="K89" s="20"/>
    </row>
    <row r="90" spans="2:11" x14ac:dyDescent="0.25">
      <c r="B90" s="123">
        <f t="shared" si="5"/>
        <v>321</v>
      </c>
      <c r="C90" s="102"/>
      <c r="D90" s="102"/>
      <c r="E90" s="93"/>
      <c r="F90" s="141"/>
      <c r="G90" s="126"/>
      <c r="H90" s="127" t="str">
        <f t="shared" si="3"/>
        <v/>
      </c>
      <c r="I90" s="100"/>
      <c r="J90" s="119" t="str">
        <f t="shared" si="4"/>
        <v/>
      </c>
      <c r="K90" s="20"/>
    </row>
    <row r="91" spans="2:11" x14ac:dyDescent="0.25">
      <c r="B91" s="123">
        <f t="shared" si="5"/>
        <v>322</v>
      </c>
      <c r="C91" s="102"/>
      <c r="D91" s="102"/>
      <c r="E91" s="93"/>
      <c r="F91" s="141"/>
      <c r="G91" s="126"/>
      <c r="H91" s="127" t="str">
        <f t="shared" si="3"/>
        <v/>
      </c>
      <c r="I91" s="100"/>
      <c r="J91" s="119" t="str">
        <f t="shared" si="4"/>
        <v/>
      </c>
      <c r="K91" s="20"/>
    </row>
    <row r="92" spans="2:11" x14ac:dyDescent="0.25">
      <c r="B92" s="123">
        <f t="shared" si="5"/>
        <v>323</v>
      </c>
      <c r="C92" s="102"/>
      <c r="D92" s="102"/>
      <c r="E92" s="93"/>
      <c r="F92" s="141"/>
      <c r="G92" s="126"/>
      <c r="H92" s="127" t="str">
        <f t="shared" si="3"/>
        <v/>
      </c>
      <c r="I92" s="100"/>
      <c r="J92" s="119" t="str">
        <f t="shared" si="4"/>
        <v/>
      </c>
      <c r="K92" s="20"/>
    </row>
    <row r="93" spans="2:11" x14ac:dyDescent="0.25">
      <c r="B93" s="123">
        <f t="shared" si="5"/>
        <v>324</v>
      </c>
      <c r="C93" s="102"/>
      <c r="D93" s="102"/>
      <c r="E93" s="93"/>
      <c r="F93" s="141"/>
      <c r="G93" s="126"/>
      <c r="H93" s="127" t="str">
        <f t="shared" si="3"/>
        <v/>
      </c>
      <c r="I93" s="100"/>
      <c r="J93" s="119" t="str">
        <f t="shared" si="4"/>
        <v/>
      </c>
      <c r="K93" s="20"/>
    </row>
    <row r="94" spans="2:11" x14ac:dyDescent="0.25">
      <c r="B94" s="123">
        <f t="shared" si="5"/>
        <v>325</v>
      </c>
      <c r="C94" s="102"/>
      <c r="D94" s="102"/>
      <c r="E94" s="93"/>
      <c r="F94" s="141"/>
      <c r="G94" s="126"/>
      <c r="H94" s="127" t="str">
        <f t="shared" si="3"/>
        <v/>
      </c>
      <c r="I94" s="100"/>
      <c r="J94" s="119" t="str">
        <f t="shared" si="4"/>
        <v/>
      </c>
      <c r="K94" s="20"/>
    </row>
    <row r="95" spans="2:11" x14ac:dyDescent="0.25">
      <c r="B95" s="123">
        <f t="shared" si="5"/>
        <v>326</v>
      </c>
      <c r="C95" s="102"/>
      <c r="D95" s="102"/>
      <c r="E95" s="93"/>
      <c r="F95" s="141"/>
      <c r="G95" s="126"/>
      <c r="H95" s="127" t="str">
        <f t="shared" si="3"/>
        <v/>
      </c>
      <c r="I95" s="100"/>
      <c r="J95" s="119" t="str">
        <f t="shared" si="4"/>
        <v/>
      </c>
      <c r="K95" s="20"/>
    </row>
    <row r="96" spans="2:11" x14ac:dyDescent="0.25">
      <c r="B96" s="123">
        <f t="shared" si="5"/>
        <v>327</v>
      </c>
      <c r="C96" s="102"/>
      <c r="D96" s="102"/>
      <c r="E96" s="93"/>
      <c r="F96" s="141"/>
      <c r="G96" s="126"/>
      <c r="H96" s="127" t="str">
        <f t="shared" si="3"/>
        <v/>
      </c>
      <c r="I96" s="100"/>
      <c r="J96" s="119" t="str">
        <f t="shared" si="4"/>
        <v/>
      </c>
      <c r="K96" s="20"/>
    </row>
    <row r="97" spans="2:11" x14ac:dyDescent="0.25">
      <c r="B97" s="123">
        <f t="shared" si="5"/>
        <v>328</v>
      </c>
      <c r="C97" s="102"/>
      <c r="D97" s="102"/>
      <c r="E97" s="93"/>
      <c r="F97" s="141"/>
      <c r="G97" s="126"/>
      <c r="H97" s="127" t="str">
        <f t="shared" si="3"/>
        <v/>
      </c>
      <c r="I97" s="100"/>
      <c r="J97" s="119" t="str">
        <f t="shared" si="4"/>
        <v/>
      </c>
      <c r="K97" s="20"/>
    </row>
    <row r="98" spans="2:11" x14ac:dyDescent="0.25">
      <c r="B98" s="123">
        <f t="shared" si="5"/>
        <v>329</v>
      </c>
      <c r="C98" s="102"/>
      <c r="D98" s="102"/>
      <c r="E98" s="93"/>
      <c r="F98" s="141"/>
      <c r="G98" s="126"/>
      <c r="H98" s="127" t="str">
        <f t="shared" si="3"/>
        <v/>
      </c>
      <c r="I98" s="100"/>
      <c r="J98" s="119" t="str">
        <f t="shared" si="4"/>
        <v/>
      </c>
      <c r="K98" s="20"/>
    </row>
    <row r="99" spans="2:11" x14ac:dyDescent="0.25">
      <c r="B99" s="123">
        <f t="shared" si="5"/>
        <v>330</v>
      </c>
      <c r="C99" s="102"/>
      <c r="D99" s="102"/>
      <c r="E99" s="93"/>
      <c r="F99" s="141"/>
      <c r="G99" s="126"/>
      <c r="H99" s="127" t="str">
        <f t="shared" si="3"/>
        <v/>
      </c>
      <c r="I99" s="100"/>
      <c r="J99" s="119" t="str">
        <f t="shared" si="4"/>
        <v/>
      </c>
      <c r="K99" s="20"/>
    </row>
    <row r="100" spans="2:11" x14ac:dyDescent="0.25">
      <c r="B100" s="123">
        <f t="shared" si="5"/>
        <v>331</v>
      </c>
      <c r="C100" s="102"/>
      <c r="D100" s="102"/>
      <c r="E100" s="93"/>
      <c r="F100" s="141"/>
      <c r="G100" s="126"/>
      <c r="H100" s="127" t="str">
        <f t="shared" si="3"/>
        <v/>
      </c>
      <c r="I100" s="100"/>
      <c r="J100" s="119" t="str">
        <f t="shared" si="4"/>
        <v/>
      </c>
      <c r="K100" s="20"/>
    </row>
    <row r="101" spans="2:11" x14ac:dyDescent="0.25">
      <c r="B101" s="123">
        <f t="shared" si="5"/>
        <v>332</v>
      </c>
      <c r="C101" s="102"/>
      <c r="D101" s="102"/>
      <c r="E101" s="93"/>
      <c r="F101" s="141"/>
      <c r="G101" s="126"/>
      <c r="H101" s="127" t="str">
        <f t="shared" si="3"/>
        <v/>
      </c>
      <c r="I101" s="100"/>
      <c r="J101" s="119" t="str">
        <f t="shared" si="4"/>
        <v/>
      </c>
      <c r="K101" s="20"/>
    </row>
    <row r="102" spans="2:11" x14ac:dyDescent="0.25">
      <c r="B102" s="123">
        <f t="shared" si="5"/>
        <v>333</v>
      </c>
      <c r="C102" s="102"/>
      <c r="D102" s="102"/>
      <c r="E102" s="93"/>
      <c r="F102" s="141"/>
      <c r="G102" s="126"/>
      <c r="H102" s="127" t="str">
        <f t="shared" si="3"/>
        <v/>
      </c>
      <c r="I102" s="100"/>
      <c r="J102" s="119" t="str">
        <f t="shared" si="4"/>
        <v/>
      </c>
      <c r="K102" s="20"/>
    </row>
    <row r="103" spans="2:11" x14ac:dyDescent="0.25">
      <c r="B103" s="123">
        <f t="shared" si="5"/>
        <v>334</v>
      </c>
      <c r="C103" s="102"/>
      <c r="D103" s="102"/>
      <c r="E103" s="93"/>
      <c r="F103" s="141"/>
      <c r="G103" s="126"/>
      <c r="H103" s="127" t="str">
        <f t="shared" si="3"/>
        <v/>
      </c>
      <c r="I103" s="100"/>
      <c r="J103" s="119" t="str">
        <f t="shared" si="4"/>
        <v/>
      </c>
      <c r="K103" s="20"/>
    </row>
    <row r="104" spans="2:11" x14ac:dyDescent="0.25">
      <c r="B104" s="123">
        <f t="shared" si="5"/>
        <v>335</v>
      </c>
      <c r="C104" s="102"/>
      <c r="D104" s="102"/>
      <c r="E104" s="93"/>
      <c r="F104" s="141"/>
      <c r="G104" s="126"/>
      <c r="H104" s="127" t="str">
        <f t="shared" si="3"/>
        <v/>
      </c>
      <c r="I104" s="100"/>
      <c r="J104" s="119" t="str">
        <f t="shared" si="4"/>
        <v/>
      </c>
      <c r="K104" s="20"/>
    </row>
    <row r="105" spans="2:11" x14ac:dyDescent="0.25">
      <c r="B105" s="123">
        <f t="shared" si="5"/>
        <v>336</v>
      </c>
      <c r="C105" s="102"/>
      <c r="D105" s="102"/>
      <c r="E105" s="93"/>
      <c r="F105" s="141"/>
      <c r="G105" s="126"/>
      <c r="H105" s="127" t="str">
        <f t="shared" si="3"/>
        <v/>
      </c>
      <c r="I105" s="100"/>
      <c r="J105" s="119" t="str">
        <f t="shared" si="4"/>
        <v/>
      </c>
      <c r="K105" s="20"/>
    </row>
    <row r="106" spans="2:11" x14ac:dyDescent="0.25">
      <c r="B106" s="123">
        <f t="shared" si="5"/>
        <v>337</v>
      </c>
      <c r="C106" s="102"/>
      <c r="D106" s="102"/>
      <c r="E106" s="93"/>
      <c r="F106" s="141"/>
      <c r="G106" s="126"/>
      <c r="H106" s="127" t="str">
        <f t="shared" si="3"/>
        <v/>
      </c>
      <c r="I106" s="100"/>
      <c r="J106" s="119" t="str">
        <f t="shared" si="4"/>
        <v/>
      </c>
      <c r="K106" s="20"/>
    </row>
    <row r="107" spans="2:11" x14ac:dyDescent="0.25">
      <c r="B107" s="123">
        <f t="shared" si="5"/>
        <v>338</v>
      </c>
      <c r="C107" s="102"/>
      <c r="D107" s="102"/>
      <c r="E107" s="93"/>
      <c r="F107" s="141"/>
      <c r="G107" s="126"/>
      <c r="H107" s="127" t="str">
        <f t="shared" si="3"/>
        <v/>
      </c>
      <c r="I107" s="100"/>
      <c r="J107" s="119" t="str">
        <f t="shared" si="4"/>
        <v/>
      </c>
      <c r="K107" s="20"/>
    </row>
    <row r="108" spans="2:11" x14ac:dyDescent="0.25">
      <c r="B108" s="123">
        <f t="shared" si="5"/>
        <v>339</v>
      </c>
      <c r="C108" s="102"/>
      <c r="D108" s="102"/>
      <c r="E108" s="93"/>
      <c r="F108" s="141"/>
      <c r="G108" s="126"/>
      <c r="H108" s="127" t="str">
        <f t="shared" ref="H108:H171" si="6">IF(OR(ISBLANK(C108),ISBLANK(G108)),"",F108*G108)</f>
        <v/>
      </c>
      <c r="I108" s="100"/>
      <c r="J108" s="119" t="str">
        <f t="shared" ref="J108:J171" si="7">IF(OR(ISBLANK(C108),ISBLANK(G108)),"",F108*G108*I108)</f>
        <v/>
      </c>
      <c r="K108" s="20"/>
    </row>
    <row r="109" spans="2:11" x14ac:dyDescent="0.25">
      <c r="B109" s="123">
        <f t="shared" si="5"/>
        <v>340</v>
      </c>
      <c r="C109" s="102"/>
      <c r="D109" s="102"/>
      <c r="E109" s="93"/>
      <c r="F109" s="141"/>
      <c r="G109" s="126"/>
      <c r="H109" s="127" t="str">
        <f t="shared" si="6"/>
        <v/>
      </c>
      <c r="I109" s="100"/>
      <c r="J109" s="119" t="str">
        <f t="shared" si="7"/>
        <v/>
      </c>
      <c r="K109" s="20"/>
    </row>
    <row r="110" spans="2:11" x14ac:dyDescent="0.25">
      <c r="B110" s="123">
        <f t="shared" si="5"/>
        <v>341</v>
      </c>
      <c r="C110" s="102"/>
      <c r="D110" s="102"/>
      <c r="E110" s="93"/>
      <c r="F110" s="141"/>
      <c r="G110" s="126"/>
      <c r="H110" s="127" t="str">
        <f t="shared" si="6"/>
        <v/>
      </c>
      <c r="I110" s="100"/>
      <c r="J110" s="119" t="str">
        <f t="shared" si="7"/>
        <v/>
      </c>
      <c r="K110" s="20"/>
    </row>
    <row r="111" spans="2:11" x14ac:dyDescent="0.25">
      <c r="B111" s="123">
        <f t="shared" si="5"/>
        <v>342</v>
      </c>
      <c r="C111" s="102"/>
      <c r="D111" s="102"/>
      <c r="E111" s="93"/>
      <c r="F111" s="141"/>
      <c r="G111" s="126"/>
      <c r="H111" s="127" t="str">
        <f t="shared" si="6"/>
        <v/>
      </c>
      <c r="I111" s="100"/>
      <c r="J111" s="119" t="str">
        <f t="shared" si="7"/>
        <v/>
      </c>
      <c r="K111" s="20"/>
    </row>
    <row r="112" spans="2:11" x14ac:dyDescent="0.25">
      <c r="B112" s="123">
        <f t="shared" si="5"/>
        <v>343</v>
      </c>
      <c r="C112" s="102"/>
      <c r="D112" s="102"/>
      <c r="E112" s="93"/>
      <c r="F112" s="141"/>
      <c r="G112" s="126"/>
      <c r="H112" s="127" t="str">
        <f t="shared" si="6"/>
        <v/>
      </c>
      <c r="I112" s="100"/>
      <c r="J112" s="119" t="str">
        <f t="shared" si="7"/>
        <v/>
      </c>
      <c r="K112" s="20"/>
    </row>
    <row r="113" spans="2:11" hidden="1" outlineLevel="1" x14ac:dyDescent="0.25">
      <c r="B113" s="19">
        <f t="shared" si="5"/>
        <v>344</v>
      </c>
      <c r="C113" s="102"/>
      <c r="D113" s="102"/>
      <c r="E113" s="93"/>
      <c r="F113" s="141"/>
      <c r="G113" s="126"/>
      <c r="H113" s="127" t="str">
        <f t="shared" si="6"/>
        <v/>
      </c>
      <c r="I113" s="100"/>
      <c r="J113" s="119" t="str">
        <f t="shared" si="7"/>
        <v/>
      </c>
      <c r="K113" s="20"/>
    </row>
    <row r="114" spans="2:11" hidden="1" outlineLevel="1" x14ac:dyDescent="0.25">
      <c r="B114" s="19">
        <f t="shared" si="5"/>
        <v>345</v>
      </c>
      <c r="C114" s="102"/>
      <c r="D114" s="102"/>
      <c r="E114" s="93"/>
      <c r="F114" s="141"/>
      <c r="G114" s="126"/>
      <c r="H114" s="127" t="str">
        <f t="shared" si="6"/>
        <v/>
      </c>
      <c r="I114" s="100"/>
      <c r="J114" s="119" t="str">
        <f t="shared" si="7"/>
        <v/>
      </c>
      <c r="K114" s="20"/>
    </row>
    <row r="115" spans="2:11" hidden="1" outlineLevel="1" x14ac:dyDescent="0.25">
      <c r="B115" s="19">
        <f t="shared" si="5"/>
        <v>346</v>
      </c>
      <c r="C115" s="102"/>
      <c r="D115" s="102"/>
      <c r="E115" s="93"/>
      <c r="F115" s="141"/>
      <c r="G115" s="126"/>
      <c r="H115" s="127" t="str">
        <f t="shared" si="6"/>
        <v/>
      </c>
      <c r="I115" s="100"/>
      <c r="J115" s="119" t="str">
        <f t="shared" si="7"/>
        <v/>
      </c>
      <c r="K115" s="20"/>
    </row>
    <row r="116" spans="2:11" hidden="1" outlineLevel="1" x14ac:dyDescent="0.25">
      <c r="B116" s="19">
        <f t="shared" si="5"/>
        <v>347</v>
      </c>
      <c r="C116" s="102"/>
      <c r="D116" s="102"/>
      <c r="E116" s="93"/>
      <c r="F116" s="141"/>
      <c r="G116" s="126"/>
      <c r="H116" s="127" t="str">
        <f t="shared" si="6"/>
        <v/>
      </c>
      <c r="I116" s="100"/>
      <c r="J116" s="119" t="str">
        <f t="shared" si="7"/>
        <v/>
      </c>
      <c r="K116" s="20"/>
    </row>
    <row r="117" spans="2:11" hidden="1" outlineLevel="1" x14ac:dyDescent="0.25">
      <c r="B117" s="19">
        <f t="shared" si="5"/>
        <v>348</v>
      </c>
      <c r="C117" s="102"/>
      <c r="D117" s="102"/>
      <c r="E117" s="93"/>
      <c r="F117" s="141"/>
      <c r="G117" s="126"/>
      <c r="H117" s="127" t="str">
        <f t="shared" si="6"/>
        <v/>
      </c>
      <c r="I117" s="100"/>
      <c r="J117" s="119" t="str">
        <f t="shared" si="7"/>
        <v/>
      </c>
      <c r="K117" s="20"/>
    </row>
    <row r="118" spans="2:11" hidden="1" outlineLevel="1" x14ac:dyDescent="0.25">
      <c r="B118" s="19">
        <f t="shared" si="5"/>
        <v>349</v>
      </c>
      <c r="C118" s="102"/>
      <c r="D118" s="102"/>
      <c r="E118" s="93"/>
      <c r="F118" s="141"/>
      <c r="G118" s="126"/>
      <c r="H118" s="127" t="str">
        <f t="shared" si="6"/>
        <v/>
      </c>
      <c r="I118" s="100"/>
      <c r="J118" s="119" t="str">
        <f t="shared" si="7"/>
        <v/>
      </c>
      <c r="K118" s="20"/>
    </row>
    <row r="119" spans="2:11" hidden="1" outlineLevel="1" x14ac:dyDescent="0.25">
      <c r="B119" s="19">
        <f t="shared" si="5"/>
        <v>350</v>
      </c>
      <c r="C119" s="102"/>
      <c r="D119" s="102"/>
      <c r="E119" s="93"/>
      <c r="F119" s="141"/>
      <c r="G119" s="126"/>
      <c r="H119" s="127" t="str">
        <f t="shared" si="6"/>
        <v/>
      </c>
      <c r="I119" s="100"/>
      <c r="J119" s="119" t="str">
        <f t="shared" si="7"/>
        <v/>
      </c>
      <c r="K119" s="20"/>
    </row>
    <row r="120" spans="2:11" hidden="1" outlineLevel="1" x14ac:dyDescent="0.25">
      <c r="B120" s="19">
        <f t="shared" si="5"/>
        <v>351</v>
      </c>
      <c r="C120" s="102"/>
      <c r="D120" s="102"/>
      <c r="E120" s="93"/>
      <c r="F120" s="141"/>
      <c r="G120" s="126"/>
      <c r="H120" s="127" t="str">
        <f t="shared" si="6"/>
        <v/>
      </c>
      <c r="I120" s="100"/>
      <c r="J120" s="119" t="str">
        <f t="shared" si="7"/>
        <v/>
      </c>
      <c r="K120" s="20"/>
    </row>
    <row r="121" spans="2:11" hidden="1" outlineLevel="1" x14ac:dyDescent="0.25">
      <c r="B121" s="19">
        <f t="shared" si="5"/>
        <v>352</v>
      </c>
      <c r="C121" s="102"/>
      <c r="D121" s="102"/>
      <c r="E121" s="93"/>
      <c r="F121" s="141"/>
      <c r="G121" s="126"/>
      <c r="H121" s="127" t="str">
        <f t="shared" si="6"/>
        <v/>
      </c>
      <c r="I121" s="100"/>
      <c r="J121" s="119" t="str">
        <f t="shared" si="7"/>
        <v/>
      </c>
      <c r="K121" s="20"/>
    </row>
    <row r="122" spans="2:11" hidden="1" outlineLevel="1" x14ac:dyDescent="0.25">
      <c r="B122" s="19">
        <f t="shared" si="5"/>
        <v>353</v>
      </c>
      <c r="C122" s="102"/>
      <c r="D122" s="102"/>
      <c r="E122" s="93"/>
      <c r="F122" s="141"/>
      <c r="G122" s="126"/>
      <c r="H122" s="127" t="str">
        <f t="shared" si="6"/>
        <v/>
      </c>
      <c r="I122" s="100"/>
      <c r="J122" s="119" t="str">
        <f t="shared" si="7"/>
        <v/>
      </c>
      <c r="K122" s="20"/>
    </row>
    <row r="123" spans="2:11" hidden="1" outlineLevel="1" x14ac:dyDescent="0.25">
      <c r="B123" s="19">
        <f t="shared" si="5"/>
        <v>354</v>
      </c>
      <c r="C123" s="102"/>
      <c r="D123" s="102"/>
      <c r="E123" s="93"/>
      <c r="F123" s="141"/>
      <c r="G123" s="126"/>
      <c r="H123" s="127" t="str">
        <f t="shared" si="6"/>
        <v/>
      </c>
      <c r="I123" s="100"/>
      <c r="J123" s="119" t="str">
        <f t="shared" si="7"/>
        <v/>
      </c>
      <c r="K123" s="20"/>
    </row>
    <row r="124" spans="2:11" hidden="1" outlineLevel="1" x14ac:dyDescent="0.25">
      <c r="B124" s="19">
        <f t="shared" si="5"/>
        <v>355</v>
      </c>
      <c r="C124" s="102"/>
      <c r="D124" s="102"/>
      <c r="E124" s="93"/>
      <c r="F124" s="141"/>
      <c r="G124" s="126"/>
      <c r="H124" s="127" t="str">
        <f t="shared" si="6"/>
        <v/>
      </c>
      <c r="I124" s="100"/>
      <c r="J124" s="119" t="str">
        <f t="shared" si="7"/>
        <v/>
      </c>
      <c r="K124" s="20"/>
    </row>
    <row r="125" spans="2:11" hidden="1" outlineLevel="1" x14ac:dyDescent="0.25">
      <c r="B125" s="19">
        <f t="shared" si="5"/>
        <v>356</v>
      </c>
      <c r="C125" s="102"/>
      <c r="D125" s="102"/>
      <c r="E125" s="93"/>
      <c r="F125" s="141"/>
      <c r="G125" s="126"/>
      <c r="H125" s="127" t="str">
        <f t="shared" si="6"/>
        <v/>
      </c>
      <c r="I125" s="100"/>
      <c r="J125" s="119" t="str">
        <f t="shared" si="7"/>
        <v/>
      </c>
      <c r="K125" s="20"/>
    </row>
    <row r="126" spans="2:11" hidden="1" outlineLevel="1" x14ac:dyDescent="0.25">
      <c r="B126" s="19">
        <f t="shared" si="5"/>
        <v>357</v>
      </c>
      <c r="C126" s="102"/>
      <c r="D126" s="102"/>
      <c r="E126" s="93"/>
      <c r="F126" s="141"/>
      <c r="G126" s="126"/>
      <c r="H126" s="127" t="str">
        <f t="shared" si="6"/>
        <v/>
      </c>
      <c r="I126" s="100"/>
      <c r="J126" s="119" t="str">
        <f t="shared" si="7"/>
        <v/>
      </c>
      <c r="K126" s="20"/>
    </row>
    <row r="127" spans="2:11" hidden="1" outlineLevel="1" x14ac:dyDescent="0.25">
      <c r="B127" s="19">
        <f t="shared" si="5"/>
        <v>358</v>
      </c>
      <c r="C127" s="102"/>
      <c r="D127" s="102"/>
      <c r="E127" s="93"/>
      <c r="F127" s="141"/>
      <c r="G127" s="126"/>
      <c r="H127" s="127" t="str">
        <f t="shared" si="6"/>
        <v/>
      </c>
      <c r="I127" s="100"/>
      <c r="J127" s="119" t="str">
        <f t="shared" si="7"/>
        <v/>
      </c>
      <c r="K127" s="20"/>
    </row>
    <row r="128" spans="2:11" hidden="1" outlineLevel="1" x14ac:dyDescent="0.25">
      <c r="B128" s="19">
        <f t="shared" si="5"/>
        <v>359</v>
      </c>
      <c r="C128" s="102"/>
      <c r="D128" s="102"/>
      <c r="E128" s="93"/>
      <c r="F128" s="141"/>
      <c r="G128" s="126"/>
      <c r="H128" s="127" t="str">
        <f t="shared" si="6"/>
        <v/>
      </c>
      <c r="I128" s="100"/>
      <c r="J128" s="119" t="str">
        <f t="shared" si="7"/>
        <v/>
      </c>
      <c r="K128" s="20"/>
    </row>
    <row r="129" spans="2:11" hidden="1" outlineLevel="1" x14ac:dyDescent="0.25">
      <c r="B129" s="19">
        <f t="shared" si="5"/>
        <v>360</v>
      </c>
      <c r="C129" s="102"/>
      <c r="D129" s="102"/>
      <c r="E129" s="93"/>
      <c r="F129" s="141"/>
      <c r="G129" s="126"/>
      <c r="H129" s="127" t="str">
        <f t="shared" si="6"/>
        <v/>
      </c>
      <c r="I129" s="100"/>
      <c r="J129" s="119" t="str">
        <f t="shared" si="7"/>
        <v/>
      </c>
      <c r="K129" s="20"/>
    </row>
    <row r="130" spans="2:11" hidden="1" outlineLevel="1" x14ac:dyDescent="0.25">
      <c r="B130" s="19">
        <f t="shared" si="5"/>
        <v>361</v>
      </c>
      <c r="C130" s="102"/>
      <c r="D130" s="102"/>
      <c r="E130" s="93"/>
      <c r="F130" s="141"/>
      <c r="G130" s="126"/>
      <c r="H130" s="127" t="str">
        <f t="shared" si="6"/>
        <v/>
      </c>
      <c r="I130" s="100"/>
      <c r="J130" s="119" t="str">
        <f t="shared" si="7"/>
        <v/>
      </c>
      <c r="K130" s="20"/>
    </row>
    <row r="131" spans="2:11" hidden="1" outlineLevel="1" x14ac:dyDescent="0.25">
      <c r="B131" s="19">
        <f t="shared" si="5"/>
        <v>362</v>
      </c>
      <c r="C131" s="102"/>
      <c r="D131" s="102"/>
      <c r="E131" s="93"/>
      <c r="F131" s="141"/>
      <c r="G131" s="126"/>
      <c r="H131" s="127" t="str">
        <f t="shared" si="6"/>
        <v/>
      </c>
      <c r="I131" s="100"/>
      <c r="J131" s="119" t="str">
        <f t="shared" si="7"/>
        <v/>
      </c>
      <c r="K131" s="20"/>
    </row>
    <row r="132" spans="2:11" hidden="1" outlineLevel="1" x14ac:dyDescent="0.25">
      <c r="B132" s="19">
        <f t="shared" si="5"/>
        <v>363</v>
      </c>
      <c r="C132" s="102"/>
      <c r="D132" s="102"/>
      <c r="E132" s="93"/>
      <c r="F132" s="141"/>
      <c r="G132" s="126"/>
      <c r="H132" s="127" t="str">
        <f t="shared" si="6"/>
        <v/>
      </c>
      <c r="I132" s="100"/>
      <c r="J132" s="119" t="str">
        <f t="shared" si="7"/>
        <v/>
      </c>
      <c r="K132" s="20"/>
    </row>
    <row r="133" spans="2:11" hidden="1" outlineLevel="1" x14ac:dyDescent="0.25">
      <c r="B133" s="19">
        <f t="shared" si="5"/>
        <v>364</v>
      </c>
      <c r="C133" s="102"/>
      <c r="D133" s="102"/>
      <c r="E133" s="93"/>
      <c r="F133" s="141"/>
      <c r="G133" s="126"/>
      <c r="H133" s="127" t="str">
        <f t="shared" si="6"/>
        <v/>
      </c>
      <c r="I133" s="100"/>
      <c r="J133" s="119" t="str">
        <f t="shared" si="7"/>
        <v/>
      </c>
      <c r="K133" s="20"/>
    </row>
    <row r="134" spans="2:11" hidden="1" outlineLevel="1" x14ac:dyDescent="0.25">
      <c r="B134" s="19">
        <f t="shared" si="5"/>
        <v>365</v>
      </c>
      <c r="C134" s="102"/>
      <c r="D134" s="102"/>
      <c r="E134" s="93"/>
      <c r="F134" s="141"/>
      <c r="G134" s="126"/>
      <c r="H134" s="127" t="str">
        <f t="shared" si="6"/>
        <v/>
      </c>
      <c r="I134" s="100"/>
      <c r="J134" s="119" t="str">
        <f t="shared" si="7"/>
        <v/>
      </c>
      <c r="K134" s="20"/>
    </row>
    <row r="135" spans="2:11" hidden="1" outlineLevel="1" x14ac:dyDescent="0.25">
      <c r="B135" s="19">
        <f t="shared" si="5"/>
        <v>366</v>
      </c>
      <c r="C135" s="102"/>
      <c r="D135" s="102"/>
      <c r="E135" s="93"/>
      <c r="F135" s="141"/>
      <c r="G135" s="126"/>
      <c r="H135" s="127" t="str">
        <f t="shared" si="6"/>
        <v/>
      </c>
      <c r="I135" s="100"/>
      <c r="J135" s="119" t="str">
        <f t="shared" si="7"/>
        <v/>
      </c>
      <c r="K135" s="20"/>
    </row>
    <row r="136" spans="2:11" hidden="1" outlineLevel="1" x14ac:dyDescent="0.25">
      <c r="B136" s="19">
        <f t="shared" si="5"/>
        <v>367</v>
      </c>
      <c r="C136" s="102"/>
      <c r="D136" s="102"/>
      <c r="E136" s="93"/>
      <c r="F136" s="141"/>
      <c r="G136" s="126"/>
      <c r="H136" s="127" t="str">
        <f t="shared" si="6"/>
        <v/>
      </c>
      <c r="I136" s="100"/>
      <c r="J136" s="119" t="str">
        <f t="shared" si="7"/>
        <v/>
      </c>
      <c r="K136" s="20"/>
    </row>
    <row r="137" spans="2:11" hidden="1" outlineLevel="1" x14ac:dyDescent="0.25">
      <c r="B137" s="19">
        <f t="shared" si="5"/>
        <v>368</v>
      </c>
      <c r="C137" s="102"/>
      <c r="D137" s="102"/>
      <c r="E137" s="93"/>
      <c r="F137" s="141"/>
      <c r="G137" s="126"/>
      <c r="H137" s="127" t="str">
        <f t="shared" si="6"/>
        <v/>
      </c>
      <c r="I137" s="100"/>
      <c r="J137" s="119" t="str">
        <f t="shared" si="7"/>
        <v/>
      </c>
      <c r="K137" s="20"/>
    </row>
    <row r="138" spans="2:11" hidden="1" outlineLevel="1" x14ac:dyDescent="0.25">
      <c r="B138" s="19">
        <f t="shared" si="5"/>
        <v>369</v>
      </c>
      <c r="C138" s="102"/>
      <c r="D138" s="102"/>
      <c r="E138" s="93"/>
      <c r="F138" s="141"/>
      <c r="G138" s="126"/>
      <c r="H138" s="127" t="str">
        <f t="shared" si="6"/>
        <v/>
      </c>
      <c r="I138" s="100"/>
      <c r="J138" s="119" t="str">
        <f t="shared" si="7"/>
        <v/>
      </c>
      <c r="K138" s="20"/>
    </row>
    <row r="139" spans="2:11" hidden="1" outlineLevel="1" x14ac:dyDescent="0.25">
      <c r="B139" s="19">
        <f t="shared" ref="B139:B208" si="8">B138+1</f>
        <v>370</v>
      </c>
      <c r="C139" s="102"/>
      <c r="D139" s="102"/>
      <c r="E139" s="93"/>
      <c r="F139" s="141"/>
      <c r="G139" s="126"/>
      <c r="H139" s="127" t="str">
        <f t="shared" si="6"/>
        <v/>
      </c>
      <c r="I139" s="100"/>
      <c r="J139" s="119" t="str">
        <f t="shared" si="7"/>
        <v/>
      </c>
      <c r="K139" s="20"/>
    </row>
    <row r="140" spans="2:11" hidden="1" outlineLevel="1" x14ac:dyDescent="0.25">
      <c r="B140" s="19">
        <f t="shared" si="8"/>
        <v>371</v>
      </c>
      <c r="C140" s="102"/>
      <c r="D140" s="102"/>
      <c r="E140" s="93"/>
      <c r="F140" s="141"/>
      <c r="G140" s="126"/>
      <c r="H140" s="127" t="str">
        <f t="shared" si="6"/>
        <v/>
      </c>
      <c r="I140" s="100"/>
      <c r="J140" s="119" t="str">
        <f t="shared" si="7"/>
        <v/>
      </c>
      <c r="K140" s="20"/>
    </row>
    <row r="141" spans="2:11" hidden="1" outlineLevel="1" x14ac:dyDescent="0.25">
      <c r="B141" s="19">
        <f t="shared" si="8"/>
        <v>372</v>
      </c>
      <c r="C141" s="102"/>
      <c r="D141" s="102"/>
      <c r="E141" s="93"/>
      <c r="F141" s="141"/>
      <c r="G141" s="126"/>
      <c r="H141" s="127" t="str">
        <f t="shared" si="6"/>
        <v/>
      </c>
      <c r="I141" s="100"/>
      <c r="J141" s="119" t="str">
        <f t="shared" si="7"/>
        <v/>
      </c>
      <c r="K141" s="20"/>
    </row>
    <row r="142" spans="2:11" hidden="1" outlineLevel="1" x14ac:dyDescent="0.25">
      <c r="B142" s="19">
        <f t="shared" si="8"/>
        <v>373</v>
      </c>
      <c r="C142" s="102"/>
      <c r="D142" s="102"/>
      <c r="E142" s="93"/>
      <c r="F142" s="141"/>
      <c r="G142" s="126"/>
      <c r="H142" s="127" t="str">
        <f t="shared" si="6"/>
        <v/>
      </c>
      <c r="I142" s="100"/>
      <c r="J142" s="119" t="str">
        <f t="shared" si="7"/>
        <v/>
      </c>
      <c r="K142" s="20"/>
    </row>
    <row r="143" spans="2:11" hidden="1" outlineLevel="1" x14ac:dyDescent="0.25">
      <c r="B143" s="19">
        <f t="shared" si="8"/>
        <v>374</v>
      </c>
      <c r="C143" s="102"/>
      <c r="D143" s="102"/>
      <c r="E143" s="93"/>
      <c r="F143" s="141"/>
      <c r="G143" s="126"/>
      <c r="H143" s="127" t="str">
        <f t="shared" si="6"/>
        <v/>
      </c>
      <c r="I143" s="100"/>
      <c r="J143" s="119" t="str">
        <f t="shared" si="7"/>
        <v/>
      </c>
      <c r="K143" s="20"/>
    </row>
    <row r="144" spans="2:11" hidden="1" outlineLevel="1" x14ac:dyDescent="0.25">
      <c r="B144" s="19">
        <f t="shared" si="8"/>
        <v>375</v>
      </c>
      <c r="C144" s="102"/>
      <c r="D144" s="102"/>
      <c r="E144" s="93"/>
      <c r="F144" s="141"/>
      <c r="G144" s="126"/>
      <c r="H144" s="127" t="str">
        <f t="shared" si="6"/>
        <v/>
      </c>
      <c r="I144" s="100"/>
      <c r="J144" s="119" t="str">
        <f t="shared" si="7"/>
        <v/>
      </c>
      <c r="K144" s="20"/>
    </row>
    <row r="145" spans="2:11" hidden="1" outlineLevel="1" x14ac:dyDescent="0.25">
      <c r="B145" s="19">
        <f t="shared" si="8"/>
        <v>376</v>
      </c>
      <c r="C145" s="102"/>
      <c r="D145" s="102"/>
      <c r="E145" s="93"/>
      <c r="F145" s="141"/>
      <c r="G145" s="126"/>
      <c r="H145" s="127" t="str">
        <f t="shared" si="6"/>
        <v/>
      </c>
      <c r="I145" s="100"/>
      <c r="J145" s="119" t="str">
        <f t="shared" si="7"/>
        <v/>
      </c>
      <c r="K145" s="20"/>
    </row>
    <row r="146" spans="2:11" hidden="1" outlineLevel="1" x14ac:dyDescent="0.25">
      <c r="B146" s="19">
        <f t="shared" si="8"/>
        <v>377</v>
      </c>
      <c r="C146" s="102"/>
      <c r="D146" s="102"/>
      <c r="E146" s="93"/>
      <c r="F146" s="141"/>
      <c r="G146" s="126"/>
      <c r="H146" s="127" t="str">
        <f t="shared" si="6"/>
        <v/>
      </c>
      <c r="I146" s="100"/>
      <c r="J146" s="119" t="str">
        <f t="shared" si="7"/>
        <v/>
      </c>
      <c r="K146" s="20"/>
    </row>
    <row r="147" spans="2:11" hidden="1" outlineLevel="1" x14ac:dyDescent="0.25">
      <c r="B147" s="19">
        <f t="shared" si="8"/>
        <v>378</v>
      </c>
      <c r="C147" s="102"/>
      <c r="D147" s="102"/>
      <c r="E147" s="93"/>
      <c r="F147" s="141"/>
      <c r="G147" s="126"/>
      <c r="H147" s="127" t="str">
        <f t="shared" si="6"/>
        <v/>
      </c>
      <c r="I147" s="100"/>
      <c r="J147" s="119" t="str">
        <f t="shared" si="7"/>
        <v/>
      </c>
      <c r="K147" s="20"/>
    </row>
    <row r="148" spans="2:11" hidden="1" outlineLevel="1" x14ac:dyDescent="0.25">
      <c r="B148" s="19">
        <f t="shared" si="8"/>
        <v>379</v>
      </c>
      <c r="C148" s="102"/>
      <c r="D148" s="102"/>
      <c r="E148" s="93"/>
      <c r="F148" s="141"/>
      <c r="G148" s="126"/>
      <c r="H148" s="127" t="str">
        <f t="shared" si="6"/>
        <v/>
      </c>
      <c r="I148" s="100"/>
      <c r="J148" s="119" t="str">
        <f t="shared" si="7"/>
        <v/>
      </c>
      <c r="K148" s="20"/>
    </row>
    <row r="149" spans="2:11" hidden="1" outlineLevel="1" x14ac:dyDescent="0.25">
      <c r="B149" s="19">
        <f t="shared" ref="B149:B171" si="9">B148+1</f>
        <v>380</v>
      </c>
      <c r="C149" s="102"/>
      <c r="D149" s="102"/>
      <c r="E149" s="93"/>
      <c r="F149" s="141"/>
      <c r="G149" s="126"/>
      <c r="H149" s="127" t="str">
        <f t="shared" si="6"/>
        <v/>
      </c>
      <c r="I149" s="100"/>
      <c r="J149" s="119" t="str">
        <f t="shared" si="7"/>
        <v/>
      </c>
      <c r="K149" s="20"/>
    </row>
    <row r="150" spans="2:11" hidden="1" outlineLevel="1" x14ac:dyDescent="0.25">
      <c r="B150" s="19">
        <f t="shared" si="9"/>
        <v>381</v>
      </c>
      <c r="C150" s="102"/>
      <c r="D150" s="102"/>
      <c r="E150" s="93"/>
      <c r="F150" s="141"/>
      <c r="G150" s="126"/>
      <c r="H150" s="127" t="str">
        <f t="shared" si="6"/>
        <v/>
      </c>
      <c r="I150" s="100"/>
      <c r="J150" s="119" t="str">
        <f t="shared" si="7"/>
        <v/>
      </c>
      <c r="K150" s="20"/>
    </row>
    <row r="151" spans="2:11" hidden="1" outlineLevel="1" x14ac:dyDescent="0.25">
      <c r="B151" s="19">
        <f t="shared" si="9"/>
        <v>382</v>
      </c>
      <c r="C151" s="102"/>
      <c r="D151" s="102"/>
      <c r="E151" s="93"/>
      <c r="F151" s="141"/>
      <c r="G151" s="126"/>
      <c r="H151" s="127" t="str">
        <f t="shared" si="6"/>
        <v/>
      </c>
      <c r="I151" s="100"/>
      <c r="J151" s="119" t="str">
        <f t="shared" si="7"/>
        <v/>
      </c>
      <c r="K151" s="20"/>
    </row>
    <row r="152" spans="2:11" hidden="1" outlineLevel="1" x14ac:dyDescent="0.25">
      <c r="B152" s="19">
        <f t="shared" si="9"/>
        <v>383</v>
      </c>
      <c r="C152" s="102"/>
      <c r="D152" s="102"/>
      <c r="E152" s="93"/>
      <c r="F152" s="141"/>
      <c r="G152" s="126"/>
      <c r="H152" s="127" t="str">
        <f t="shared" si="6"/>
        <v/>
      </c>
      <c r="I152" s="100"/>
      <c r="J152" s="119" t="str">
        <f t="shared" si="7"/>
        <v/>
      </c>
      <c r="K152" s="20"/>
    </row>
    <row r="153" spans="2:11" hidden="1" outlineLevel="1" x14ac:dyDescent="0.25">
      <c r="B153" s="19">
        <f t="shared" si="9"/>
        <v>384</v>
      </c>
      <c r="C153" s="102"/>
      <c r="D153" s="102"/>
      <c r="E153" s="93"/>
      <c r="F153" s="141"/>
      <c r="G153" s="126"/>
      <c r="H153" s="127" t="str">
        <f t="shared" si="6"/>
        <v/>
      </c>
      <c r="I153" s="100"/>
      <c r="J153" s="119" t="str">
        <f t="shared" si="7"/>
        <v/>
      </c>
      <c r="K153" s="20"/>
    </row>
    <row r="154" spans="2:11" hidden="1" outlineLevel="1" x14ac:dyDescent="0.25">
      <c r="B154" s="19">
        <f t="shared" si="9"/>
        <v>385</v>
      </c>
      <c r="C154" s="102"/>
      <c r="D154" s="102"/>
      <c r="E154" s="93"/>
      <c r="F154" s="141"/>
      <c r="G154" s="126"/>
      <c r="H154" s="127" t="str">
        <f t="shared" si="6"/>
        <v/>
      </c>
      <c r="I154" s="100"/>
      <c r="J154" s="119" t="str">
        <f t="shared" si="7"/>
        <v/>
      </c>
      <c r="K154" s="20"/>
    </row>
    <row r="155" spans="2:11" hidden="1" outlineLevel="1" x14ac:dyDescent="0.25">
      <c r="B155" s="19">
        <f t="shared" si="9"/>
        <v>386</v>
      </c>
      <c r="C155" s="102"/>
      <c r="D155" s="102"/>
      <c r="E155" s="93"/>
      <c r="F155" s="141"/>
      <c r="G155" s="126"/>
      <c r="H155" s="127" t="str">
        <f t="shared" si="6"/>
        <v/>
      </c>
      <c r="I155" s="100"/>
      <c r="J155" s="119" t="str">
        <f t="shared" si="7"/>
        <v/>
      </c>
      <c r="K155" s="20"/>
    </row>
    <row r="156" spans="2:11" hidden="1" outlineLevel="1" x14ac:dyDescent="0.25">
      <c r="B156" s="19">
        <f t="shared" si="9"/>
        <v>387</v>
      </c>
      <c r="C156" s="102"/>
      <c r="D156" s="102"/>
      <c r="E156" s="93"/>
      <c r="F156" s="141"/>
      <c r="G156" s="126"/>
      <c r="H156" s="127" t="str">
        <f t="shared" si="6"/>
        <v/>
      </c>
      <c r="I156" s="100"/>
      <c r="J156" s="119" t="str">
        <f t="shared" si="7"/>
        <v/>
      </c>
      <c r="K156" s="20"/>
    </row>
    <row r="157" spans="2:11" hidden="1" outlineLevel="1" x14ac:dyDescent="0.25">
      <c r="B157" s="19">
        <f t="shared" si="9"/>
        <v>388</v>
      </c>
      <c r="C157" s="102"/>
      <c r="D157" s="102"/>
      <c r="E157" s="93"/>
      <c r="F157" s="141"/>
      <c r="G157" s="126"/>
      <c r="H157" s="127" t="str">
        <f t="shared" si="6"/>
        <v/>
      </c>
      <c r="I157" s="100"/>
      <c r="J157" s="119" t="str">
        <f t="shared" si="7"/>
        <v/>
      </c>
      <c r="K157" s="20"/>
    </row>
    <row r="158" spans="2:11" hidden="1" outlineLevel="1" x14ac:dyDescent="0.25">
      <c r="B158" s="19">
        <f t="shared" si="9"/>
        <v>389</v>
      </c>
      <c r="C158" s="102"/>
      <c r="D158" s="102"/>
      <c r="E158" s="93"/>
      <c r="F158" s="141"/>
      <c r="G158" s="126"/>
      <c r="H158" s="127" t="str">
        <f t="shared" si="6"/>
        <v/>
      </c>
      <c r="I158" s="100"/>
      <c r="J158" s="119" t="str">
        <f t="shared" si="7"/>
        <v/>
      </c>
      <c r="K158" s="20"/>
    </row>
    <row r="159" spans="2:11" hidden="1" outlineLevel="1" x14ac:dyDescent="0.25">
      <c r="B159" s="19">
        <f t="shared" si="9"/>
        <v>390</v>
      </c>
      <c r="C159" s="102"/>
      <c r="D159" s="102"/>
      <c r="E159" s="93"/>
      <c r="F159" s="141"/>
      <c r="G159" s="126"/>
      <c r="H159" s="127" t="str">
        <f t="shared" si="6"/>
        <v/>
      </c>
      <c r="I159" s="100"/>
      <c r="J159" s="119" t="str">
        <f t="shared" si="7"/>
        <v/>
      </c>
      <c r="K159" s="20"/>
    </row>
    <row r="160" spans="2:11" hidden="1" outlineLevel="1" x14ac:dyDescent="0.25">
      <c r="B160" s="19">
        <f t="shared" si="9"/>
        <v>391</v>
      </c>
      <c r="C160" s="102"/>
      <c r="D160" s="102"/>
      <c r="E160" s="93"/>
      <c r="F160" s="141"/>
      <c r="G160" s="126"/>
      <c r="H160" s="127" t="str">
        <f t="shared" si="6"/>
        <v/>
      </c>
      <c r="I160" s="100"/>
      <c r="J160" s="119" t="str">
        <f t="shared" si="7"/>
        <v/>
      </c>
      <c r="K160" s="20"/>
    </row>
    <row r="161" spans="2:11" hidden="1" outlineLevel="1" x14ac:dyDescent="0.25">
      <c r="B161" s="19">
        <f t="shared" si="9"/>
        <v>392</v>
      </c>
      <c r="C161" s="102"/>
      <c r="D161" s="102"/>
      <c r="E161" s="93"/>
      <c r="F161" s="141"/>
      <c r="G161" s="126"/>
      <c r="H161" s="127" t="str">
        <f t="shared" si="6"/>
        <v/>
      </c>
      <c r="I161" s="100"/>
      <c r="J161" s="119" t="str">
        <f t="shared" si="7"/>
        <v/>
      </c>
      <c r="K161" s="20"/>
    </row>
    <row r="162" spans="2:11" hidden="1" outlineLevel="1" x14ac:dyDescent="0.25">
      <c r="B162" s="19">
        <f t="shared" si="9"/>
        <v>393</v>
      </c>
      <c r="C162" s="102"/>
      <c r="D162" s="102"/>
      <c r="E162" s="93"/>
      <c r="F162" s="141"/>
      <c r="G162" s="126"/>
      <c r="H162" s="127" t="str">
        <f t="shared" si="6"/>
        <v/>
      </c>
      <c r="I162" s="100"/>
      <c r="J162" s="119" t="str">
        <f t="shared" si="7"/>
        <v/>
      </c>
      <c r="K162" s="20"/>
    </row>
    <row r="163" spans="2:11" hidden="1" outlineLevel="1" x14ac:dyDescent="0.25">
      <c r="B163" s="19">
        <f t="shared" si="9"/>
        <v>394</v>
      </c>
      <c r="C163" s="102"/>
      <c r="D163" s="102"/>
      <c r="E163" s="93"/>
      <c r="F163" s="141"/>
      <c r="G163" s="126"/>
      <c r="H163" s="127" t="str">
        <f t="shared" si="6"/>
        <v/>
      </c>
      <c r="I163" s="100"/>
      <c r="J163" s="119" t="str">
        <f t="shared" si="7"/>
        <v/>
      </c>
      <c r="K163" s="20"/>
    </row>
    <row r="164" spans="2:11" hidden="1" outlineLevel="1" x14ac:dyDescent="0.25">
      <c r="B164" s="19">
        <f t="shared" si="9"/>
        <v>395</v>
      </c>
      <c r="C164" s="102"/>
      <c r="D164" s="102"/>
      <c r="E164" s="93"/>
      <c r="F164" s="141"/>
      <c r="G164" s="126"/>
      <c r="H164" s="127" t="str">
        <f t="shared" si="6"/>
        <v/>
      </c>
      <c r="I164" s="100"/>
      <c r="J164" s="119" t="str">
        <f t="shared" si="7"/>
        <v/>
      </c>
      <c r="K164" s="20"/>
    </row>
    <row r="165" spans="2:11" hidden="1" outlineLevel="1" x14ac:dyDescent="0.25">
      <c r="B165" s="19">
        <f t="shared" si="9"/>
        <v>396</v>
      </c>
      <c r="C165" s="102"/>
      <c r="D165" s="102"/>
      <c r="E165" s="93"/>
      <c r="F165" s="141"/>
      <c r="G165" s="126"/>
      <c r="H165" s="127" t="str">
        <f t="shared" si="6"/>
        <v/>
      </c>
      <c r="I165" s="100"/>
      <c r="J165" s="119" t="str">
        <f t="shared" si="7"/>
        <v/>
      </c>
      <c r="K165" s="20"/>
    </row>
    <row r="166" spans="2:11" hidden="1" outlineLevel="1" x14ac:dyDescent="0.25">
      <c r="B166" s="19">
        <f t="shared" si="9"/>
        <v>397</v>
      </c>
      <c r="C166" s="102"/>
      <c r="D166" s="102"/>
      <c r="E166" s="93"/>
      <c r="F166" s="141"/>
      <c r="G166" s="126"/>
      <c r="H166" s="127" t="str">
        <f t="shared" si="6"/>
        <v/>
      </c>
      <c r="I166" s="100"/>
      <c r="J166" s="119" t="str">
        <f t="shared" si="7"/>
        <v/>
      </c>
      <c r="K166" s="20"/>
    </row>
    <row r="167" spans="2:11" hidden="1" outlineLevel="1" x14ac:dyDescent="0.25">
      <c r="B167" s="19">
        <f t="shared" si="9"/>
        <v>398</v>
      </c>
      <c r="C167" s="102"/>
      <c r="D167" s="102"/>
      <c r="E167" s="93"/>
      <c r="F167" s="141"/>
      <c r="G167" s="126"/>
      <c r="H167" s="127" t="str">
        <f t="shared" si="6"/>
        <v/>
      </c>
      <c r="I167" s="100"/>
      <c r="J167" s="119" t="str">
        <f t="shared" si="7"/>
        <v/>
      </c>
      <c r="K167" s="20"/>
    </row>
    <row r="168" spans="2:11" hidden="1" outlineLevel="1" x14ac:dyDescent="0.25">
      <c r="B168" s="19">
        <f t="shared" si="9"/>
        <v>399</v>
      </c>
      <c r="C168" s="102"/>
      <c r="D168" s="102"/>
      <c r="E168" s="93"/>
      <c r="F168" s="141"/>
      <c r="G168" s="126"/>
      <c r="H168" s="127" t="str">
        <f t="shared" si="6"/>
        <v/>
      </c>
      <c r="I168" s="100"/>
      <c r="J168" s="119" t="str">
        <f t="shared" si="7"/>
        <v/>
      </c>
      <c r="K168" s="20"/>
    </row>
    <row r="169" spans="2:11" hidden="1" outlineLevel="1" x14ac:dyDescent="0.25">
      <c r="B169" s="19">
        <f t="shared" si="9"/>
        <v>400</v>
      </c>
      <c r="C169" s="102"/>
      <c r="D169" s="102"/>
      <c r="E169" s="93"/>
      <c r="F169" s="141"/>
      <c r="G169" s="126"/>
      <c r="H169" s="127" t="str">
        <f t="shared" si="6"/>
        <v/>
      </c>
      <c r="I169" s="100"/>
      <c r="J169" s="119" t="str">
        <f t="shared" si="7"/>
        <v/>
      </c>
      <c r="K169" s="20"/>
    </row>
    <row r="170" spans="2:11" hidden="1" outlineLevel="1" x14ac:dyDescent="0.25">
      <c r="B170" s="19">
        <f t="shared" si="9"/>
        <v>401</v>
      </c>
      <c r="C170" s="102"/>
      <c r="D170" s="102"/>
      <c r="E170" s="93"/>
      <c r="F170" s="141"/>
      <c r="G170" s="126"/>
      <c r="H170" s="127" t="str">
        <f t="shared" si="6"/>
        <v/>
      </c>
      <c r="I170" s="100"/>
      <c r="J170" s="119" t="str">
        <f t="shared" si="7"/>
        <v/>
      </c>
      <c r="K170" s="20"/>
    </row>
    <row r="171" spans="2:11" hidden="1" outlineLevel="1" x14ac:dyDescent="0.25">
      <c r="B171" s="19">
        <f t="shared" si="9"/>
        <v>402</v>
      </c>
      <c r="C171" s="102"/>
      <c r="D171" s="102"/>
      <c r="E171" s="93"/>
      <c r="F171" s="141"/>
      <c r="G171" s="126"/>
      <c r="H171" s="127" t="str">
        <f t="shared" si="6"/>
        <v/>
      </c>
      <c r="I171" s="100"/>
      <c r="J171" s="119" t="str">
        <f t="shared" si="7"/>
        <v/>
      </c>
      <c r="K171" s="20"/>
    </row>
    <row r="172" spans="2:11" hidden="1" outlineLevel="1" x14ac:dyDescent="0.25">
      <c r="B172" s="19">
        <f t="shared" si="8"/>
        <v>403</v>
      </c>
      <c r="C172" s="102"/>
      <c r="D172" s="102"/>
      <c r="E172" s="93"/>
      <c r="F172" s="141"/>
      <c r="G172" s="126"/>
      <c r="H172" s="127" t="str">
        <f t="shared" ref="H172:H208" si="10">IF(OR(ISBLANK(C172),ISBLANK(G172)),"",F172*G172)</f>
        <v/>
      </c>
      <c r="I172" s="100"/>
      <c r="J172" s="119" t="str">
        <f t="shared" ref="J172:J208" si="11">IF(OR(ISBLANK(C172),ISBLANK(G172)),"",F172*G172*I172)</f>
        <v/>
      </c>
      <c r="K172" s="20"/>
    </row>
    <row r="173" spans="2:11" hidden="1" outlineLevel="1" x14ac:dyDescent="0.25">
      <c r="B173" s="19">
        <f t="shared" si="8"/>
        <v>404</v>
      </c>
      <c r="C173" s="102"/>
      <c r="D173" s="102"/>
      <c r="E173" s="93"/>
      <c r="F173" s="141"/>
      <c r="G173" s="126"/>
      <c r="H173" s="127" t="str">
        <f t="shared" si="10"/>
        <v/>
      </c>
      <c r="I173" s="100"/>
      <c r="J173" s="119" t="str">
        <f t="shared" si="11"/>
        <v/>
      </c>
      <c r="K173" s="20"/>
    </row>
    <row r="174" spans="2:11" hidden="1" outlineLevel="1" x14ac:dyDescent="0.25">
      <c r="B174" s="19">
        <f t="shared" si="8"/>
        <v>405</v>
      </c>
      <c r="C174" s="102"/>
      <c r="D174" s="102"/>
      <c r="E174" s="93"/>
      <c r="F174" s="141"/>
      <c r="G174" s="126"/>
      <c r="H174" s="127" t="str">
        <f t="shared" si="10"/>
        <v/>
      </c>
      <c r="I174" s="100"/>
      <c r="J174" s="119" t="str">
        <f t="shared" si="11"/>
        <v/>
      </c>
      <c r="K174" s="20"/>
    </row>
    <row r="175" spans="2:11" hidden="1" outlineLevel="1" x14ac:dyDescent="0.25">
      <c r="B175" s="19">
        <f t="shared" si="8"/>
        <v>406</v>
      </c>
      <c r="C175" s="102"/>
      <c r="D175" s="102"/>
      <c r="E175" s="93"/>
      <c r="F175" s="141"/>
      <c r="G175" s="126"/>
      <c r="H175" s="127" t="str">
        <f t="shared" si="10"/>
        <v/>
      </c>
      <c r="I175" s="100"/>
      <c r="J175" s="119" t="str">
        <f t="shared" si="11"/>
        <v/>
      </c>
      <c r="K175" s="20"/>
    </row>
    <row r="176" spans="2:11" hidden="1" outlineLevel="1" x14ac:dyDescent="0.25">
      <c r="B176" s="19">
        <f t="shared" si="8"/>
        <v>407</v>
      </c>
      <c r="C176" s="102"/>
      <c r="D176" s="102"/>
      <c r="E176" s="93"/>
      <c r="F176" s="141"/>
      <c r="G176" s="126"/>
      <c r="H176" s="127" t="str">
        <f t="shared" si="10"/>
        <v/>
      </c>
      <c r="I176" s="100"/>
      <c r="J176" s="119" t="str">
        <f t="shared" si="11"/>
        <v/>
      </c>
      <c r="K176" s="20"/>
    </row>
    <row r="177" spans="2:11" hidden="1" outlineLevel="1" x14ac:dyDescent="0.25">
      <c r="B177" s="19">
        <f t="shared" si="8"/>
        <v>408</v>
      </c>
      <c r="C177" s="102"/>
      <c r="D177" s="102"/>
      <c r="E177" s="93"/>
      <c r="F177" s="141"/>
      <c r="G177" s="126"/>
      <c r="H177" s="127" t="str">
        <f t="shared" si="10"/>
        <v/>
      </c>
      <c r="I177" s="100"/>
      <c r="J177" s="119" t="str">
        <f t="shared" si="11"/>
        <v/>
      </c>
      <c r="K177" s="20"/>
    </row>
    <row r="178" spans="2:11" hidden="1" outlineLevel="1" x14ac:dyDescent="0.25">
      <c r="B178" s="19">
        <f t="shared" si="8"/>
        <v>409</v>
      </c>
      <c r="C178" s="102"/>
      <c r="D178" s="102"/>
      <c r="E178" s="93"/>
      <c r="F178" s="141"/>
      <c r="G178" s="126"/>
      <c r="H178" s="127" t="str">
        <f t="shared" si="10"/>
        <v/>
      </c>
      <c r="I178" s="100"/>
      <c r="J178" s="119" t="str">
        <f t="shared" si="11"/>
        <v/>
      </c>
      <c r="K178" s="20"/>
    </row>
    <row r="179" spans="2:11" hidden="1" outlineLevel="1" x14ac:dyDescent="0.25">
      <c r="B179" s="19">
        <f t="shared" si="8"/>
        <v>410</v>
      </c>
      <c r="C179" s="102"/>
      <c r="D179" s="102"/>
      <c r="E179" s="93"/>
      <c r="F179" s="141"/>
      <c r="G179" s="126"/>
      <c r="H179" s="127" t="str">
        <f t="shared" si="10"/>
        <v/>
      </c>
      <c r="I179" s="100"/>
      <c r="J179" s="119" t="str">
        <f t="shared" si="11"/>
        <v/>
      </c>
      <c r="K179" s="20"/>
    </row>
    <row r="180" spans="2:11" hidden="1" outlineLevel="1" x14ac:dyDescent="0.25">
      <c r="B180" s="19">
        <f t="shared" si="8"/>
        <v>411</v>
      </c>
      <c r="C180" s="102"/>
      <c r="D180" s="102"/>
      <c r="E180" s="93"/>
      <c r="F180" s="141"/>
      <c r="G180" s="126"/>
      <c r="H180" s="127" t="str">
        <f t="shared" si="10"/>
        <v/>
      </c>
      <c r="I180" s="100"/>
      <c r="J180" s="119" t="str">
        <f t="shared" si="11"/>
        <v/>
      </c>
      <c r="K180" s="20"/>
    </row>
    <row r="181" spans="2:11" hidden="1" outlineLevel="1" x14ac:dyDescent="0.25">
      <c r="B181" s="19">
        <f t="shared" si="8"/>
        <v>412</v>
      </c>
      <c r="C181" s="102"/>
      <c r="D181" s="102"/>
      <c r="E181" s="93"/>
      <c r="F181" s="141"/>
      <c r="G181" s="126"/>
      <c r="H181" s="127" t="str">
        <f t="shared" si="10"/>
        <v/>
      </c>
      <c r="I181" s="100"/>
      <c r="J181" s="119" t="str">
        <f t="shared" si="11"/>
        <v/>
      </c>
      <c r="K181" s="20"/>
    </row>
    <row r="182" spans="2:11" hidden="1" outlineLevel="1" x14ac:dyDescent="0.25">
      <c r="B182" s="19">
        <f t="shared" si="8"/>
        <v>413</v>
      </c>
      <c r="C182" s="102"/>
      <c r="D182" s="102"/>
      <c r="E182" s="93"/>
      <c r="F182" s="141"/>
      <c r="G182" s="126"/>
      <c r="H182" s="127" t="str">
        <f t="shared" si="10"/>
        <v/>
      </c>
      <c r="I182" s="100"/>
      <c r="J182" s="119" t="str">
        <f t="shared" si="11"/>
        <v/>
      </c>
      <c r="K182" s="20"/>
    </row>
    <row r="183" spans="2:11" hidden="1" outlineLevel="1" x14ac:dyDescent="0.25">
      <c r="B183" s="19">
        <f t="shared" si="8"/>
        <v>414</v>
      </c>
      <c r="C183" s="102"/>
      <c r="D183" s="102"/>
      <c r="E183" s="93"/>
      <c r="F183" s="141"/>
      <c r="G183" s="126"/>
      <c r="H183" s="127" t="str">
        <f t="shared" si="10"/>
        <v/>
      </c>
      <c r="I183" s="100"/>
      <c r="J183" s="119" t="str">
        <f t="shared" si="11"/>
        <v/>
      </c>
      <c r="K183" s="20"/>
    </row>
    <row r="184" spans="2:11" hidden="1" outlineLevel="1" x14ac:dyDescent="0.25">
      <c r="B184" s="19">
        <f t="shared" si="8"/>
        <v>415</v>
      </c>
      <c r="C184" s="102"/>
      <c r="D184" s="102"/>
      <c r="E184" s="93"/>
      <c r="F184" s="141"/>
      <c r="G184" s="126"/>
      <c r="H184" s="127" t="str">
        <f t="shared" si="10"/>
        <v/>
      </c>
      <c r="I184" s="100"/>
      <c r="J184" s="119" t="str">
        <f t="shared" si="11"/>
        <v/>
      </c>
      <c r="K184" s="20"/>
    </row>
    <row r="185" spans="2:11" hidden="1" outlineLevel="1" x14ac:dyDescent="0.25">
      <c r="B185" s="19">
        <f t="shared" si="8"/>
        <v>416</v>
      </c>
      <c r="C185" s="102"/>
      <c r="D185" s="102"/>
      <c r="E185" s="93"/>
      <c r="F185" s="141"/>
      <c r="G185" s="126"/>
      <c r="H185" s="127" t="str">
        <f t="shared" si="10"/>
        <v/>
      </c>
      <c r="I185" s="100"/>
      <c r="J185" s="119" t="str">
        <f t="shared" si="11"/>
        <v/>
      </c>
      <c r="K185" s="20"/>
    </row>
    <row r="186" spans="2:11" hidden="1" outlineLevel="1" x14ac:dyDescent="0.25">
      <c r="B186" s="19">
        <f t="shared" si="8"/>
        <v>417</v>
      </c>
      <c r="C186" s="102"/>
      <c r="D186" s="102"/>
      <c r="E186" s="93"/>
      <c r="F186" s="141"/>
      <c r="G186" s="126"/>
      <c r="H186" s="127" t="str">
        <f t="shared" si="10"/>
        <v/>
      </c>
      <c r="I186" s="100"/>
      <c r="J186" s="119" t="str">
        <f t="shared" si="11"/>
        <v/>
      </c>
      <c r="K186" s="20"/>
    </row>
    <row r="187" spans="2:11" hidden="1" outlineLevel="1" x14ac:dyDescent="0.25">
      <c r="B187" s="19">
        <f t="shared" si="8"/>
        <v>418</v>
      </c>
      <c r="C187" s="102"/>
      <c r="D187" s="102"/>
      <c r="E187" s="93"/>
      <c r="F187" s="141"/>
      <c r="G187" s="126"/>
      <c r="H187" s="127" t="str">
        <f t="shared" si="10"/>
        <v/>
      </c>
      <c r="I187" s="100"/>
      <c r="J187" s="119" t="str">
        <f t="shared" si="11"/>
        <v/>
      </c>
      <c r="K187" s="20"/>
    </row>
    <row r="188" spans="2:11" hidden="1" outlineLevel="1" x14ac:dyDescent="0.25">
      <c r="B188" s="19">
        <f t="shared" si="8"/>
        <v>419</v>
      </c>
      <c r="C188" s="102"/>
      <c r="D188" s="102"/>
      <c r="E188" s="93"/>
      <c r="F188" s="141"/>
      <c r="G188" s="126"/>
      <c r="H188" s="127" t="str">
        <f t="shared" si="10"/>
        <v/>
      </c>
      <c r="I188" s="100"/>
      <c r="J188" s="119" t="str">
        <f t="shared" si="11"/>
        <v/>
      </c>
      <c r="K188" s="20"/>
    </row>
    <row r="189" spans="2:11" hidden="1" outlineLevel="1" x14ac:dyDescent="0.25">
      <c r="B189" s="19">
        <f t="shared" si="8"/>
        <v>420</v>
      </c>
      <c r="C189" s="102"/>
      <c r="D189" s="102"/>
      <c r="E189" s="93"/>
      <c r="F189" s="141"/>
      <c r="G189" s="126"/>
      <c r="H189" s="127" t="str">
        <f t="shared" si="10"/>
        <v/>
      </c>
      <c r="I189" s="100"/>
      <c r="J189" s="119" t="str">
        <f t="shared" si="11"/>
        <v/>
      </c>
      <c r="K189" s="20"/>
    </row>
    <row r="190" spans="2:11" hidden="1" outlineLevel="1" x14ac:dyDescent="0.25">
      <c r="B190" s="19">
        <f t="shared" si="8"/>
        <v>421</v>
      </c>
      <c r="C190" s="102"/>
      <c r="D190" s="102"/>
      <c r="E190" s="93"/>
      <c r="F190" s="141"/>
      <c r="G190" s="126"/>
      <c r="H190" s="127" t="str">
        <f t="shared" si="10"/>
        <v/>
      </c>
      <c r="I190" s="100"/>
      <c r="J190" s="119" t="str">
        <f t="shared" si="11"/>
        <v/>
      </c>
      <c r="K190" s="20"/>
    </row>
    <row r="191" spans="2:11" hidden="1" outlineLevel="1" x14ac:dyDescent="0.25">
      <c r="B191" s="19">
        <f t="shared" si="8"/>
        <v>422</v>
      </c>
      <c r="C191" s="102"/>
      <c r="D191" s="102"/>
      <c r="E191" s="93"/>
      <c r="F191" s="141"/>
      <c r="G191" s="126"/>
      <c r="H191" s="127" t="str">
        <f t="shared" si="10"/>
        <v/>
      </c>
      <c r="I191" s="100"/>
      <c r="J191" s="119" t="str">
        <f t="shared" si="11"/>
        <v/>
      </c>
      <c r="K191" s="20"/>
    </row>
    <row r="192" spans="2:11" hidden="1" outlineLevel="1" x14ac:dyDescent="0.25">
      <c r="B192" s="19">
        <f t="shared" si="8"/>
        <v>423</v>
      </c>
      <c r="C192" s="102"/>
      <c r="D192" s="102"/>
      <c r="E192" s="93"/>
      <c r="F192" s="141"/>
      <c r="G192" s="126"/>
      <c r="H192" s="127" t="str">
        <f t="shared" si="10"/>
        <v/>
      </c>
      <c r="I192" s="100"/>
      <c r="J192" s="119" t="str">
        <f t="shared" si="11"/>
        <v/>
      </c>
      <c r="K192" s="20"/>
    </row>
    <row r="193" spans="2:11" hidden="1" outlineLevel="1" x14ac:dyDescent="0.25">
      <c r="B193" s="19">
        <f t="shared" si="8"/>
        <v>424</v>
      </c>
      <c r="C193" s="102"/>
      <c r="D193" s="102"/>
      <c r="E193" s="93"/>
      <c r="F193" s="141"/>
      <c r="G193" s="126"/>
      <c r="H193" s="127" t="str">
        <f t="shared" si="10"/>
        <v/>
      </c>
      <c r="I193" s="100"/>
      <c r="J193" s="119" t="str">
        <f t="shared" si="11"/>
        <v/>
      </c>
      <c r="K193" s="20"/>
    </row>
    <row r="194" spans="2:11" hidden="1" outlineLevel="1" x14ac:dyDescent="0.25">
      <c r="B194" s="19">
        <f t="shared" si="8"/>
        <v>425</v>
      </c>
      <c r="C194" s="102"/>
      <c r="D194" s="102"/>
      <c r="E194" s="93"/>
      <c r="F194" s="141"/>
      <c r="G194" s="126"/>
      <c r="H194" s="127" t="str">
        <f t="shared" si="10"/>
        <v/>
      </c>
      <c r="I194" s="100"/>
      <c r="J194" s="119" t="str">
        <f t="shared" si="11"/>
        <v/>
      </c>
      <c r="K194" s="20"/>
    </row>
    <row r="195" spans="2:11" hidden="1" outlineLevel="1" x14ac:dyDescent="0.25">
      <c r="B195" s="19">
        <f t="shared" si="8"/>
        <v>426</v>
      </c>
      <c r="C195" s="102"/>
      <c r="D195" s="102"/>
      <c r="E195" s="93"/>
      <c r="F195" s="141"/>
      <c r="G195" s="126"/>
      <c r="H195" s="127" t="str">
        <f t="shared" si="10"/>
        <v/>
      </c>
      <c r="I195" s="100"/>
      <c r="J195" s="119" t="str">
        <f t="shared" si="11"/>
        <v/>
      </c>
      <c r="K195" s="20"/>
    </row>
    <row r="196" spans="2:11" hidden="1" outlineLevel="1" x14ac:dyDescent="0.25">
      <c r="B196" s="19">
        <f t="shared" si="8"/>
        <v>427</v>
      </c>
      <c r="C196" s="102"/>
      <c r="D196" s="102"/>
      <c r="E196" s="93"/>
      <c r="F196" s="141"/>
      <c r="G196" s="126"/>
      <c r="H196" s="127" t="str">
        <f t="shared" si="10"/>
        <v/>
      </c>
      <c r="I196" s="100"/>
      <c r="J196" s="119" t="str">
        <f t="shared" si="11"/>
        <v/>
      </c>
      <c r="K196" s="20"/>
    </row>
    <row r="197" spans="2:11" hidden="1" outlineLevel="1" x14ac:dyDescent="0.25">
      <c r="B197" s="19">
        <f t="shared" si="8"/>
        <v>428</v>
      </c>
      <c r="C197" s="102"/>
      <c r="D197" s="102"/>
      <c r="E197" s="93"/>
      <c r="F197" s="141"/>
      <c r="G197" s="126"/>
      <c r="H197" s="127" t="str">
        <f t="shared" si="10"/>
        <v/>
      </c>
      <c r="I197" s="100"/>
      <c r="J197" s="119" t="str">
        <f t="shared" si="11"/>
        <v/>
      </c>
      <c r="K197" s="20"/>
    </row>
    <row r="198" spans="2:11" hidden="1" outlineLevel="1" x14ac:dyDescent="0.25">
      <c r="B198" s="19">
        <f t="shared" si="8"/>
        <v>429</v>
      </c>
      <c r="C198" s="102"/>
      <c r="D198" s="102"/>
      <c r="E198" s="93"/>
      <c r="F198" s="141"/>
      <c r="G198" s="126"/>
      <c r="H198" s="127" t="str">
        <f t="shared" si="10"/>
        <v/>
      </c>
      <c r="I198" s="100"/>
      <c r="J198" s="119" t="str">
        <f t="shared" si="11"/>
        <v/>
      </c>
      <c r="K198" s="20"/>
    </row>
    <row r="199" spans="2:11" hidden="1" outlineLevel="1" x14ac:dyDescent="0.25">
      <c r="B199" s="19">
        <f t="shared" si="8"/>
        <v>430</v>
      </c>
      <c r="C199" s="102"/>
      <c r="D199" s="102"/>
      <c r="E199" s="93"/>
      <c r="F199" s="141"/>
      <c r="G199" s="126"/>
      <c r="H199" s="127" t="str">
        <f t="shared" si="10"/>
        <v/>
      </c>
      <c r="I199" s="100"/>
      <c r="J199" s="119" t="str">
        <f t="shared" si="11"/>
        <v/>
      </c>
      <c r="K199" s="20"/>
    </row>
    <row r="200" spans="2:11" hidden="1" outlineLevel="1" x14ac:dyDescent="0.25">
      <c r="B200" s="19">
        <f t="shared" si="8"/>
        <v>431</v>
      </c>
      <c r="C200" s="102"/>
      <c r="D200" s="102"/>
      <c r="E200" s="93"/>
      <c r="F200" s="141"/>
      <c r="G200" s="126"/>
      <c r="H200" s="127" t="str">
        <f t="shared" si="10"/>
        <v/>
      </c>
      <c r="I200" s="100"/>
      <c r="J200" s="119" t="str">
        <f t="shared" si="11"/>
        <v/>
      </c>
      <c r="K200" s="20"/>
    </row>
    <row r="201" spans="2:11" hidden="1" outlineLevel="1" x14ac:dyDescent="0.25">
      <c r="B201" s="19">
        <f t="shared" si="8"/>
        <v>432</v>
      </c>
      <c r="C201" s="102"/>
      <c r="D201" s="102"/>
      <c r="E201" s="93"/>
      <c r="F201" s="141"/>
      <c r="G201" s="126"/>
      <c r="H201" s="127" t="str">
        <f t="shared" si="10"/>
        <v/>
      </c>
      <c r="I201" s="100"/>
      <c r="J201" s="119" t="str">
        <f t="shared" si="11"/>
        <v/>
      </c>
      <c r="K201" s="20"/>
    </row>
    <row r="202" spans="2:11" hidden="1" outlineLevel="1" x14ac:dyDescent="0.25">
      <c r="B202" s="19">
        <f t="shared" si="8"/>
        <v>433</v>
      </c>
      <c r="C202" s="102"/>
      <c r="D202" s="102"/>
      <c r="E202" s="93"/>
      <c r="F202" s="141"/>
      <c r="G202" s="126"/>
      <c r="H202" s="127" t="str">
        <f t="shared" si="10"/>
        <v/>
      </c>
      <c r="I202" s="100"/>
      <c r="J202" s="119" t="str">
        <f t="shared" si="11"/>
        <v/>
      </c>
      <c r="K202" s="20"/>
    </row>
    <row r="203" spans="2:11" hidden="1" outlineLevel="1" x14ac:dyDescent="0.25">
      <c r="B203" s="19">
        <f t="shared" si="8"/>
        <v>434</v>
      </c>
      <c r="C203" s="102"/>
      <c r="D203" s="102"/>
      <c r="E203" s="93"/>
      <c r="F203" s="141"/>
      <c r="G203" s="126"/>
      <c r="H203" s="127" t="str">
        <f t="shared" si="10"/>
        <v/>
      </c>
      <c r="I203" s="100"/>
      <c r="J203" s="119" t="str">
        <f t="shared" si="11"/>
        <v/>
      </c>
      <c r="K203" s="20"/>
    </row>
    <row r="204" spans="2:11" hidden="1" outlineLevel="1" x14ac:dyDescent="0.25">
      <c r="B204" s="19">
        <f t="shared" si="8"/>
        <v>435</v>
      </c>
      <c r="C204" s="102"/>
      <c r="D204" s="102"/>
      <c r="E204" s="93"/>
      <c r="F204" s="141"/>
      <c r="G204" s="126"/>
      <c r="H204" s="127" t="str">
        <f t="shared" si="10"/>
        <v/>
      </c>
      <c r="I204" s="100"/>
      <c r="J204" s="119" t="str">
        <f t="shared" si="11"/>
        <v/>
      </c>
      <c r="K204" s="20"/>
    </row>
    <row r="205" spans="2:11" hidden="1" outlineLevel="1" x14ac:dyDescent="0.25">
      <c r="B205" s="19">
        <f t="shared" si="8"/>
        <v>436</v>
      </c>
      <c r="C205" s="102"/>
      <c r="D205" s="102"/>
      <c r="E205" s="93"/>
      <c r="F205" s="141"/>
      <c r="G205" s="126"/>
      <c r="H205" s="127" t="str">
        <f t="shared" si="10"/>
        <v/>
      </c>
      <c r="I205" s="100"/>
      <c r="J205" s="119" t="str">
        <f t="shared" si="11"/>
        <v/>
      </c>
      <c r="K205" s="20"/>
    </row>
    <row r="206" spans="2:11" hidden="1" outlineLevel="1" x14ac:dyDescent="0.25">
      <c r="B206" s="19">
        <f t="shared" si="8"/>
        <v>437</v>
      </c>
      <c r="C206" s="102"/>
      <c r="D206" s="102"/>
      <c r="E206" s="93"/>
      <c r="F206" s="141"/>
      <c r="G206" s="126"/>
      <c r="H206" s="127" t="str">
        <f t="shared" si="10"/>
        <v/>
      </c>
      <c r="I206" s="100"/>
      <c r="J206" s="119" t="str">
        <f t="shared" si="11"/>
        <v/>
      </c>
      <c r="K206" s="20"/>
    </row>
    <row r="207" spans="2:11" hidden="1" outlineLevel="1" x14ac:dyDescent="0.25">
      <c r="B207" s="19">
        <f t="shared" si="8"/>
        <v>438</v>
      </c>
      <c r="C207" s="102"/>
      <c r="D207" s="102"/>
      <c r="E207" s="93"/>
      <c r="F207" s="141"/>
      <c r="G207" s="126"/>
      <c r="H207" s="127" t="str">
        <f t="shared" si="10"/>
        <v/>
      </c>
      <c r="I207" s="100"/>
      <c r="J207" s="119" t="str">
        <f t="shared" si="11"/>
        <v/>
      </c>
      <c r="K207" s="20"/>
    </row>
    <row r="208" spans="2:11" collapsed="1" x14ac:dyDescent="0.25">
      <c r="B208" s="19">
        <f t="shared" si="8"/>
        <v>439</v>
      </c>
      <c r="C208" s="102"/>
      <c r="D208" s="102"/>
      <c r="E208" s="93"/>
      <c r="F208" s="141"/>
      <c r="G208" s="126"/>
      <c r="H208" s="127" t="str">
        <f t="shared" si="10"/>
        <v/>
      </c>
      <c r="I208" s="100"/>
      <c r="J208" s="119" t="str">
        <f t="shared" si="11"/>
        <v/>
      </c>
      <c r="K208" s="20"/>
    </row>
    <row r="209" spans="2:11" s="46" customFormat="1" ht="32.25" customHeight="1" x14ac:dyDescent="0.25">
      <c r="B209" s="286" t="s">
        <v>74</v>
      </c>
      <c r="C209" s="287"/>
      <c r="D209" s="287"/>
      <c r="E209" s="287"/>
      <c r="F209" s="287"/>
      <c r="G209" s="287"/>
      <c r="H209" s="287"/>
      <c r="I209" s="287"/>
      <c r="J209" s="287"/>
      <c r="K209" s="288"/>
    </row>
    <row r="210" spans="2:11" s="46" customFormat="1" ht="27" customHeight="1" x14ac:dyDescent="0.25">
      <c r="B210" s="294" t="s">
        <v>35</v>
      </c>
      <c r="C210" s="294"/>
      <c r="D210" s="294"/>
      <c r="E210" s="294"/>
      <c r="F210" s="294"/>
      <c r="G210" s="294"/>
      <c r="H210" s="294"/>
      <c r="I210" s="294"/>
      <c r="J210" s="294"/>
      <c r="K210" s="129">
        <f>'Planilha Rec. Incentivados- LIC'!P10</f>
        <v>0</v>
      </c>
    </row>
    <row r="211" spans="2:11" s="46" customFormat="1" ht="27" customHeight="1" x14ac:dyDescent="0.25">
      <c r="B211" s="289" t="s">
        <v>81</v>
      </c>
      <c r="C211" s="289"/>
      <c r="D211" s="289"/>
      <c r="E211" s="289"/>
      <c r="F211" s="289"/>
      <c r="G211" s="289"/>
      <c r="H211" s="289"/>
      <c r="I211" s="289"/>
      <c r="J211" s="289"/>
      <c r="K211" s="129">
        <f>SUM(J9:J208)-K212</f>
        <v>0</v>
      </c>
    </row>
    <row r="212" spans="2:11" ht="26.25" customHeight="1" x14ac:dyDescent="0.25">
      <c r="B212" s="295" t="s">
        <v>76</v>
      </c>
      <c r="C212" s="296"/>
      <c r="D212" s="296"/>
      <c r="E212" s="296"/>
      <c r="F212" s="296"/>
      <c r="G212" s="296"/>
      <c r="H212" s="296"/>
      <c r="I212" s="296"/>
      <c r="J212" s="297"/>
      <c r="K212" s="130">
        <f>SUMIFS($J$9:$J$208,$K$9:$K$208,"Outras receitas geradas pelo projeto")+SUMIFS($J$9:$J$208,$K$9:$K$208,"Bilheteria")</f>
        <v>0</v>
      </c>
    </row>
    <row r="213" spans="2:11" ht="31.5" customHeight="1" x14ac:dyDescent="0.25">
      <c r="B213" s="290" t="s">
        <v>83</v>
      </c>
      <c r="C213" s="291"/>
      <c r="D213" s="291"/>
      <c r="E213" s="291"/>
      <c r="F213" s="292"/>
      <c r="G213" s="292"/>
      <c r="H213" s="292"/>
      <c r="I213" s="292"/>
      <c r="J213" s="293"/>
      <c r="K213" s="131">
        <f>SUM(K210:K211)</f>
        <v>0</v>
      </c>
    </row>
    <row r="214" spans="2:11" ht="29.25" customHeight="1" x14ac:dyDescent="0.25">
      <c r="B214" s="281" t="s">
        <v>28</v>
      </c>
      <c r="C214" s="282"/>
      <c r="D214" s="282"/>
      <c r="E214" s="283"/>
      <c r="F214" s="284"/>
      <c r="G214" s="284"/>
      <c r="H214" s="284"/>
      <c r="I214" s="284"/>
      <c r="J214" s="284"/>
      <c r="K214" s="284"/>
    </row>
  </sheetData>
  <sheetProtection sheet="1" objects="1" scenarios="1" selectLockedCells="1"/>
  <dataConsolidate/>
  <mergeCells count="15">
    <mergeCell ref="B214:E214"/>
    <mergeCell ref="F214:K214"/>
    <mergeCell ref="B6:K6"/>
    <mergeCell ref="B209:K209"/>
    <mergeCell ref="B211:J211"/>
    <mergeCell ref="B213:J213"/>
    <mergeCell ref="B210:J210"/>
    <mergeCell ref="B212:J212"/>
    <mergeCell ref="L1:L4"/>
    <mergeCell ref="B2:K3"/>
    <mergeCell ref="B4:D4"/>
    <mergeCell ref="B5:D5"/>
    <mergeCell ref="E4:K4"/>
    <mergeCell ref="E5:K5"/>
    <mergeCell ref="B1:K1"/>
  </mergeCells>
  <dataValidations count="2">
    <dataValidation type="list" allowBlank="1" showInputMessage="1" showErrorMessage="1" sqref="E9:E208">
      <formula1>"unidade, cento, milheiro, serviço, cachê, diária, semana, mês, minuto, hora, período, kilograma, grama, metro, m2, m3, litro, filme, folha, instalação, obra, parte, polo, título"</formula1>
    </dataValidation>
    <dataValidation type="list" allowBlank="1" showInputMessage="1" showErrorMessage="1" sqref="K9:K208">
      <formula1>"FAC,Termo de Fomento/Termo de Colaboração,Lei Rouanet,Recursos Próprios,Outros recursos (especificar fonte),Bilheteria,Outras receitas geradas pelo projeto"</formula1>
    </dataValidation>
  </dataValidations>
  <pageMargins left="0.23622047244094488" right="0.23622047244094488" top="0.74803149606299213" bottom="0.74803149606299213" header="0.31496062992125984" footer="0.31496062992125984"/>
  <pageSetup paperSize="9" scale="67" fitToHeight="0" orientation="landscape" r:id="rId1"/>
  <headerFooter>
    <oddFooter>&amp;R&amp;F - &amp;A - 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Planilha Rec. Incentivados- LIC</vt:lpstr>
      <vt:lpstr>Planilha Rec. Complementares</vt:lpstr>
      <vt:lpstr>'Planilha Rec. Complementares'!Area_de_impressao</vt:lpstr>
      <vt:lpstr>'Planilha Rec. Incentivados- LIC'!Area_de_impressao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Mariana Lemos Moulin</dc:creator>
  <cp:lastModifiedBy>Fabiana Lopes de Lucena</cp:lastModifiedBy>
  <cp:lastPrinted>2024-04-18T18:32:24Z</cp:lastPrinted>
  <dcterms:created xsi:type="dcterms:W3CDTF">2015-05-19T14:56:27Z</dcterms:created>
  <dcterms:modified xsi:type="dcterms:W3CDTF">2025-04-24T20:17:11Z</dcterms:modified>
</cp:coreProperties>
</file>